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rokh\Desktop\اکسل ارگادیتا\"/>
    </mc:Choice>
  </mc:AlternateContent>
  <xr:revisionPtr revIDLastSave="0" documentId="13_ncr:1_{D4397457-E93B-4958-897A-8808B29561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eneral" sheetId="2" r:id="rId1"/>
    <sheet name="Panam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3" l="1"/>
  <c r="S59" i="3"/>
  <c r="S65" i="3"/>
  <c r="S61" i="3"/>
  <c r="S66" i="3"/>
  <c r="W71" i="3" l="1"/>
  <c r="V71" i="3"/>
  <c r="S71" i="3"/>
  <c r="W70" i="3"/>
  <c r="V70" i="3"/>
  <c r="S70" i="3"/>
  <c r="W69" i="3"/>
  <c r="V69" i="3"/>
  <c r="S69" i="3"/>
  <c r="W68" i="3"/>
  <c r="V68" i="3"/>
  <c r="S68" i="3"/>
  <c r="W67" i="3"/>
  <c r="V67" i="3"/>
  <c r="S67" i="3"/>
  <c r="W66" i="3"/>
  <c r="V66" i="3"/>
  <c r="W65" i="3"/>
  <c r="V65" i="3"/>
  <c r="W64" i="3"/>
  <c r="V64" i="3"/>
  <c r="S64" i="3"/>
  <c r="W63" i="3"/>
  <c r="V63" i="3"/>
  <c r="S63" i="3"/>
  <c r="W62" i="3"/>
  <c r="V62" i="3"/>
  <c r="S62" i="3"/>
  <c r="W61" i="3"/>
  <c r="V61" i="3"/>
  <c r="W60" i="3"/>
  <c r="V60" i="3"/>
  <c r="S60" i="3"/>
  <c r="W59" i="3"/>
  <c r="V59" i="3"/>
  <c r="W54" i="3"/>
  <c r="V54" i="3"/>
  <c r="S54" i="3"/>
  <c r="W53" i="3"/>
  <c r="V53" i="3"/>
  <c r="S53" i="3"/>
  <c r="W52" i="3"/>
  <c r="V52" i="3"/>
  <c r="S52" i="3"/>
  <c r="W51" i="3"/>
  <c r="V51" i="3"/>
  <c r="S51" i="3"/>
  <c r="W50" i="3"/>
  <c r="V50" i="3"/>
  <c r="S50" i="3"/>
  <c r="W49" i="3"/>
  <c r="V49" i="3"/>
  <c r="S49" i="3"/>
  <c r="W48" i="3"/>
  <c r="V48" i="3"/>
  <c r="S48" i="3"/>
  <c r="W47" i="3"/>
  <c r="V47" i="3"/>
  <c r="S47" i="3"/>
  <c r="W46" i="3"/>
  <c r="V46" i="3"/>
  <c r="S46" i="3"/>
  <c r="W45" i="3"/>
  <c r="V45" i="3"/>
  <c r="S45" i="3"/>
  <c r="W44" i="3"/>
  <c r="V44" i="3"/>
  <c r="S44" i="3"/>
  <c r="W43" i="3"/>
  <c r="V43" i="3"/>
  <c r="S43" i="3"/>
  <c r="W42" i="3"/>
  <c r="V42" i="3"/>
  <c r="S42" i="3"/>
  <c r="W41" i="3"/>
  <c r="V41" i="3"/>
  <c r="S41" i="3"/>
  <c r="W40" i="3"/>
  <c r="V40" i="3"/>
  <c r="S40" i="3"/>
  <c r="W39" i="3"/>
  <c r="V39" i="3"/>
  <c r="S39" i="3"/>
  <c r="W38" i="3"/>
  <c r="V38" i="3"/>
  <c r="S38" i="3"/>
  <c r="W37" i="3"/>
  <c r="V37" i="3"/>
  <c r="S37" i="3"/>
  <c r="W36" i="3"/>
  <c r="V36" i="3"/>
  <c r="V55" i="3" s="1"/>
  <c r="S36" i="3"/>
  <c r="S55" i="3" s="1"/>
  <c r="W31" i="3"/>
  <c r="V31" i="3"/>
  <c r="U31" i="3"/>
  <c r="S31" i="3"/>
  <c r="V30" i="3"/>
  <c r="U30" i="3"/>
  <c r="W30" i="3" s="1"/>
  <c r="S30" i="3"/>
  <c r="W29" i="3"/>
  <c r="V29" i="3"/>
  <c r="U29" i="3"/>
  <c r="S29" i="3"/>
  <c r="V28" i="3"/>
  <c r="U28" i="3"/>
  <c r="W28" i="3" s="1"/>
  <c r="S28" i="3"/>
  <c r="V27" i="3"/>
  <c r="U27" i="3"/>
  <c r="W27" i="3" s="1"/>
  <c r="S27" i="3"/>
  <c r="V26" i="3"/>
  <c r="U26" i="3"/>
  <c r="W26" i="3" s="1"/>
  <c r="S26" i="3"/>
  <c r="V25" i="3"/>
  <c r="U25" i="3"/>
  <c r="W25" i="3" s="1"/>
  <c r="S25" i="3"/>
  <c r="V24" i="3"/>
  <c r="U24" i="3"/>
  <c r="W24" i="3" s="1"/>
  <c r="S24" i="3"/>
  <c r="V23" i="3"/>
  <c r="U23" i="3"/>
  <c r="W23" i="3" s="1"/>
  <c r="S23" i="3"/>
  <c r="V22" i="3"/>
  <c r="U22" i="3"/>
  <c r="W22" i="3" s="1"/>
  <c r="S22" i="3"/>
  <c r="V21" i="3"/>
  <c r="U21" i="3"/>
  <c r="W21" i="3" s="1"/>
  <c r="S21" i="3"/>
  <c r="V20" i="3"/>
  <c r="U20" i="3"/>
  <c r="W20" i="3" s="1"/>
  <c r="S20" i="3"/>
  <c r="V19" i="3"/>
  <c r="U19" i="3"/>
  <c r="W19" i="3" s="1"/>
  <c r="S19" i="3"/>
  <c r="V18" i="3"/>
  <c r="U18" i="3"/>
  <c r="W18" i="3" s="1"/>
  <c r="S18" i="3"/>
  <c r="V17" i="3"/>
  <c r="U17" i="3"/>
  <c r="W17" i="3" s="1"/>
  <c r="S17" i="3"/>
  <c r="V16" i="3"/>
  <c r="U16" i="3"/>
  <c r="W16" i="3" s="1"/>
  <c r="W31" i="2"/>
  <c r="V31" i="2"/>
  <c r="S31" i="2"/>
  <c r="W30" i="2"/>
  <c r="V30" i="2"/>
  <c r="S30" i="2"/>
  <c r="W29" i="2"/>
  <c r="V29" i="2"/>
  <c r="S29" i="2"/>
  <c r="W28" i="2"/>
  <c r="V28" i="2"/>
  <c r="S28" i="2"/>
  <c r="W27" i="2"/>
  <c r="V27" i="2"/>
  <c r="S27" i="2"/>
  <c r="W26" i="2"/>
  <c r="V26" i="2"/>
  <c r="S26" i="2"/>
  <c r="W25" i="2"/>
  <c r="V25" i="2"/>
  <c r="S25" i="2"/>
  <c r="W24" i="2"/>
  <c r="V24" i="2"/>
  <c r="S24" i="2"/>
  <c r="W23" i="2"/>
  <c r="V23" i="2"/>
  <c r="S23" i="2"/>
  <c r="W22" i="2"/>
  <c r="V22" i="2"/>
  <c r="S22" i="2"/>
  <c r="W21" i="2"/>
  <c r="V21" i="2"/>
  <c r="S21" i="2"/>
  <c r="W20" i="2"/>
  <c r="V20" i="2"/>
  <c r="S20" i="2"/>
  <c r="W19" i="2"/>
  <c r="V19" i="2"/>
  <c r="S19" i="2"/>
  <c r="W18" i="2"/>
  <c r="V18" i="2"/>
  <c r="S18" i="2"/>
  <c r="W17" i="2"/>
  <c r="V17" i="2"/>
  <c r="S17" i="2"/>
  <c r="S72" i="3" l="1"/>
  <c r="V72" i="3"/>
  <c r="W72" i="3"/>
  <c r="S32" i="3"/>
  <c r="S74" i="3" s="1"/>
  <c r="V32" i="2"/>
  <c r="V35" i="2" s="1"/>
  <c r="W32" i="2"/>
  <c r="W35" i="2" s="1"/>
  <c r="W55" i="3"/>
  <c r="V32" i="3"/>
  <c r="V74" i="3" s="1"/>
  <c r="S32" i="2"/>
  <c r="S35" i="2" s="1"/>
  <c r="W32" i="3"/>
  <c r="W74" i="3" l="1"/>
</calcChain>
</file>

<file path=xl/sharedStrings.xml><?xml version="1.0" encoding="utf-8"?>
<sst xmlns="http://schemas.openxmlformats.org/spreadsheetml/2006/main" count="499" uniqueCount="121">
  <si>
    <t>Profiles</t>
  </si>
  <si>
    <t>Articles</t>
  </si>
  <si>
    <t>Gaskets</t>
  </si>
  <si>
    <t>Glass</t>
  </si>
  <si>
    <t>Sum</t>
  </si>
  <si>
    <t>Date:</t>
  </si>
  <si>
    <t>8/12/2025</t>
  </si>
  <si>
    <t>Project name:</t>
  </si>
  <si>
    <t>KS 99</t>
  </si>
  <si>
    <t>Order Number:</t>
  </si>
  <si>
    <t xml:space="preserve"> </t>
  </si>
  <si>
    <t>Person in Charge:</t>
  </si>
  <si>
    <t>Administrator</t>
  </si>
  <si>
    <t>Date of Delivery:</t>
  </si>
  <si>
    <t>Order</t>
  </si>
  <si>
    <t>Quantity</t>
  </si>
  <si>
    <t>Unit</t>
  </si>
  <si>
    <t>Width [cm]</t>
  </si>
  <si>
    <t>Height [cm]</t>
  </si>
  <si>
    <t>Area [m²]</t>
  </si>
  <si>
    <t>Description</t>
  </si>
  <si>
    <t>Thickness [mm]</t>
  </si>
  <si>
    <t>Weight [kg]</t>
  </si>
  <si>
    <t>Price [IRR]</t>
  </si>
  <si>
    <t>Required [IRR]</t>
  </si>
  <si>
    <t>Total [IRR]</t>
  </si>
  <si>
    <t>Pcs.</t>
  </si>
  <si>
    <t>No Glass, , 0.00</t>
  </si>
  <si>
    <t>24mm, 2x6mm     , 0.00</t>
  </si>
  <si>
    <t>Sum:</t>
  </si>
  <si>
    <t>Actual Glass Thickness incl. Lamination</t>
  </si>
  <si>
    <t>Total:</t>
  </si>
  <si>
    <t>PU</t>
  </si>
  <si>
    <t>Bar Length</t>
  </si>
  <si>
    <t>Required</t>
  </si>
  <si>
    <t>Number</t>
  </si>
  <si>
    <t>Colour Inside/Outside</t>
  </si>
  <si>
    <t>Price/Bar Length [IRR]</t>
  </si>
  <si>
    <t>6.05</t>
  </si>
  <si>
    <t>m</t>
  </si>
  <si>
    <t>KG 08</t>
  </si>
  <si>
    <t>Glazing Bead, Aluminium</t>
  </si>
  <si>
    <t>MATT BLACK, 2.0 µm</t>
  </si>
  <si>
    <t>KG 99</t>
  </si>
  <si>
    <t>RAL</t>
  </si>
  <si>
    <t>KS150 A02</t>
  </si>
  <si>
    <t>Adapter Profile, Aluminium</t>
  </si>
  <si>
    <t>KS150 A03</t>
  </si>
  <si>
    <t>KS150 F02</t>
  </si>
  <si>
    <t>Frame Profile</t>
  </si>
  <si>
    <t>KS150 F03</t>
  </si>
  <si>
    <t>KS150 V01</t>
  </si>
  <si>
    <t>Sash Profile</t>
  </si>
  <si>
    <t>KS99 A01</t>
  </si>
  <si>
    <t>KS99 A02</t>
  </si>
  <si>
    <t>KS99 A04</t>
  </si>
  <si>
    <t>Cover Profile, Aluminium</t>
  </si>
  <si>
    <t>KS99 A05</t>
  </si>
  <si>
    <t>KS99 A06</t>
  </si>
  <si>
    <t>KS99 F01</t>
  </si>
  <si>
    <t>KS99 F02</t>
  </si>
  <si>
    <t>KS99 M01</t>
  </si>
  <si>
    <t>Mullion Profile</t>
  </si>
  <si>
    <t>KS99 V01</t>
  </si>
  <si>
    <t>Accessories</t>
  </si>
  <si>
    <t>Length</t>
  </si>
  <si>
    <t>Colour</t>
  </si>
  <si>
    <t>Price/PU [IRR]</t>
  </si>
  <si>
    <t>0.0</t>
  </si>
  <si>
    <t>pc</t>
  </si>
  <si>
    <t>04.06.50</t>
  </si>
  <si>
    <t>PVC Cap -Bottom</t>
  </si>
  <si>
    <t>04.06.51</t>
  </si>
  <si>
    <t>PVC Cap -Upper</t>
  </si>
  <si>
    <t>04.06.68 KR.</t>
  </si>
  <si>
    <t>Adapter Cap</t>
  </si>
  <si>
    <t>04.07.15</t>
  </si>
  <si>
    <t>Spacer</t>
  </si>
  <si>
    <t>04.11.05</t>
  </si>
  <si>
    <t>Sealing Part  (Bottom)</t>
  </si>
  <si>
    <t>04.11.06</t>
  </si>
  <si>
    <t>Sealing Part  (Top)</t>
  </si>
  <si>
    <t>09.01.17</t>
  </si>
  <si>
    <t>Stopper</t>
  </si>
  <si>
    <t>10.04.12</t>
  </si>
  <si>
    <t>Corner Alignment</t>
  </si>
  <si>
    <t>200 L 03</t>
  </si>
  <si>
    <t>Connector</t>
  </si>
  <si>
    <t>205 L 38</t>
  </si>
  <si>
    <t>210 L 38</t>
  </si>
  <si>
    <t>215L 38</t>
  </si>
  <si>
    <t>215 L 38</t>
  </si>
  <si>
    <t>220 L 105</t>
  </si>
  <si>
    <t>230 L 106</t>
  </si>
  <si>
    <t>235 L 106</t>
  </si>
  <si>
    <t>240 L 106</t>
  </si>
  <si>
    <t>300 J 15</t>
  </si>
  <si>
    <t>6.0</t>
  </si>
  <si>
    <t>KA 16.06.02</t>
  </si>
  <si>
    <t>Steel Rail</t>
  </si>
  <si>
    <t>01.11.15</t>
  </si>
  <si>
    <t>Gasket</t>
  </si>
  <si>
    <t>01.17.04</t>
  </si>
  <si>
    <t>Inside Glazing Gasket</t>
  </si>
  <si>
    <t>01.17.42</t>
  </si>
  <si>
    <t xml:space="preserve"> Inside Glazing Gasket </t>
  </si>
  <si>
    <t>01.18.23</t>
  </si>
  <si>
    <t>Acoustical Gasket</t>
  </si>
  <si>
    <t>01.18.24</t>
  </si>
  <si>
    <t>01.18.27</t>
  </si>
  <si>
    <t>Sealing Gasket</t>
  </si>
  <si>
    <t>01.18.40</t>
  </si>
  <si>
    <t>Connecting Gasket</t>
  </si>
  <si>
    <t>01.18.41</t>
  </si>
  <si>
    <t>01.18.42</t>
  </si>
  <si>
    <t>01.18.43</t>
  </si>
  <si>
    <t>01.19.25</t>
  </si>
  <si>
    <t>Connection Gasket</t>
  </si>
  <si>
    <t>17.01.02</t>
  </si>
  <si>
    <t>Brush</t>
  </si>
  <si>
    <t>17.01.03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</si>
</sst>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164" fontId="3" fillId="0" borderId="2" xfId="0" applyNumberFormat="1" applyFont="1" applyBorder="1"/>
    <xf numFmtId="4" fontId="3" fillId="0" borderId="2" xfId="0" applyNumberFormat="1" applyFont="1" applyBorder="1"/>
    <xf numFmtId="0" fontId="2" fillId="0" borderId="3" xfId="0" applyFont="1" applyBorder="1"/>
    <xf numFmtId="0" fontId="3" fillId="0" borderId="4" xfId="0" applyFont="1" applyBorder="1"/>
    <xf numFmtId="4" fontId="2" fillId="0" borderId="5" xfId="0" applyNumberFormat="1" applyFont="1" applyBorder="1"/>
    <xf numFmtId="2" fontId="3" fillId="0" borderId="1" xfId="0" applyNumberFormat="1" applyFont="1" applyBorder="1" applyAlignment="1">
      <alignment horizontal="right"/>
    </xf>
    <xf numFmtId="0" fontId="2" fillId="0" borderId="4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0" fontId="3" fillId="2" borderId="1" xfId="0" applyFont="1" applyFill="1" applyBorder="1" applyAlignment="1">
      <alignment horizontal="right"/>
    </xf>
    <xf numFmtId="164" fontId="2" fillId="2" borderId="4" xfId="0" applyNumberFormat="1" applyFont="1" applyFill="1" applyBorder="1"/>
    <xf numFmtId="164" fontId="3" fillId="2" borderId="2" xfId="0" applyNumberFormat="1" applyFont="1" applyFill="1" applyBorder="1"/>
    <xf numFmtId="165" fontId="2" fillId="2" borderId="4" xfId="0" applyNumberFormat="1" applyFont="1" applyFill="1" applyBorder="1"/>
    <xf numFmtId="0" fontId="2" fillId="2" borderId="0" xfId="0" applyFont="1" applyFill="1"/>
    <xf numFmtId="2" fontId="3" fillId="0" borderId="2" xfId="0" applyNumberFormat="1" applyFont="1" applyBorder="1"/>
    <xf numFmtId="0" fontId="1" fillId="2" borderId="0" xfId="0" applyFont="1" applyFill="1"/>
    <xf numFmtId="0" fontId="3" fillId="2" borderId="2" xfId="0" applyFont="1" applyFill="1" applyBorder="1" applyAlignment="1">
      <alignment horizontal="right"/>
    </xf>
    <xf numFmtId="165" fontId="2" fillId="0" borderId="4" xfId="0" applyNumberFormat="1" applyFont="1" applyBorder="1"/>
    <xf numFmtId="0" fontId="3" fillId="0" borderId="0" xfId="0" applyFont="1" applyAlignment="1">
      <alignment horizontal="right"/>
    </xf>
    <xf numFmtId="4" fontId="2" fillId="0" borderId="4" xfId="0" applyNumberFormat="1" applyFont="1" applyBorder="1"/>
    <xf numFmtId="0" fontId="3" fillId="3" borderId="4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/>
    <xf numFmtId="4" fontId="3" fillId="0" borderId="0" xfId="0" applyNumberFormat="1" applyFont="1"/>
    <xf numFmtId="4" fontId="2" fillId="0" borderId="0" xfId="0" applyNumberFormat="1" applyFont="1"/>
    <xf numFmtId="0" fontId="3" fillId="0" borderId="6" xfId="0" applyFont="1" applyBorder="1" applyAlignment="1">
      <alignment horizontal="right"/>
    </xf>
    <xf numFmtId="49" fontId="3" fillId="0" borderId="0" xfId="0" applyNumberFormat="1" applyFont="1"/>
    <xf numFmtId="1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2" borderId="0" xfId="0" applyNumberFormat="1" applyFont="1" applyFill="1"/>
    <xf numFmtId="4" fontId="3" fillId="2" borderId="0" xfId="0" applyNumberFormat="1" applyFont="1" applyFill="1"/>
    <xf numFmtId="4" fontId="3" fillId="2" borderId="2" xfId="0" applyNumberFormat="1" applyFont="1" applyFill="1" applyBorder="1"/>
    <xf numFmtId="4" fontId="0" fillId="0" borderId="0" xfId="0" applyNumberFormat="1"/>
    <xf numFmtId="4" fontId="0" fillId="4" borderId="0" xfId="0" applyNumberFormat="1" applyFill="1"/>
    <xf numFmtId="4" fontId="3" fillId="0" borderId="0" xfId="0" applyNumberFormat="1" applyFont="1" applyAlignment="1">
      <alignment horizontal="right"/>
    </xf>
    <xf numFmtId="4" fontId="3" fillId="4" borderId="0" xfId="0" applyNumberFormat="1" applyFont="1" applyFill="1"/>
    <xf numFmtId="4" fontId="1" fillId="4" borderId="0" xfId="0" applyNumberFormat="1" applyFont="1" applyFill="1"/>
    <xf numFmtId="4" fontId="1" fillId="2" borderId="0" xfId="0" applyNumberFormat="1" applyFont="1" applyFill="1"/>
    <xf numFmtId="4" fontId="1" fillId="0" borderId="0" xfId="0" applyNumberFormat="1" applyFont="1"/>
    <xf numFmtId="4" fontId="2" fillId="2" borderId="0" xfId="0" applyNumberFormat="1" applyFont="1" applyFill="1"/>
    <xf numFmtId="4" fontId="2" fillId="4" borderId="0" xfId="0" applyNumberFormat="1" applyFont="1" applyFill="1"/>
    <xf numFmtId="4" fontId="3" fillId="4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3" borderId="1" xfId="0" applyNumberFormat="1" applyFont="1" applyFill="1" applyBorder="1"/>
    <xf numFmtId="4" fontId="3" fillId="4" borderId="1" xfId="0" applyNumberFormat="1" applyFont="1" applyFill="1" applyBorder="1"/>
    <xf numFmtId="4" fontId="3" fillId="5" borderId="1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 wrapText="1"/>
    </xf>
    <xf numFmtId="4" fontId="3" fillId="2" borderId="2" xfId="0" applyNumberFormat="1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4" fontId="3" fillId="0" borderId="2" xfId="0" applyNumberFormat="1" applyFont="1" applyBorder="1" applyAlignment="1">
      <alignment wrapText="1"/>
    </xf>
    <xf numFmtId="4" fontId="3" fillId="3" borderId="2" xfId="0" applyNumberFormat="1" applyFont="1" applyFill="1" applyBorder="1"/>
    <xf numFmtId="4" fontId="3" fillId="4" borderId="2" xfId="0" applyNumberFormat="1" applyFont="1" applyFill="1" applyBorder="1"/>
    <xf numFmtId="4" fontId="3" fillId="5" borderId="2" xfId="0" applyNumberFormat="1" applyFont="1" applyFill="1" applyBorder="1"/>
    <xf numFmtId="4" fontId="2" fillId="4" borderId="3" xfId="0" applyNumberFormat="1" applyFont="1" applyFill="1" applyBorder="1"/>
    <xf numFmtId="4" fontId="2" fillId="2" borderId="4" xfId="0" applyNumberFormat="1" applyFont="1" applyFill="1" applyBorder="1"/>
    <xf numFmtId="4" fontId="2" fillId="4" borderId="4" xfId="0" applyNumberFormat="1" applyFont="1" applyFill="1" applyBorder="1"/>
    <xf numFmtId="4" fontId="3" fillId="0" borderId="4" xfId="0" applyNumberFormat="1" applyFont="1" applyBorder="1"/>
    <xf numFmtId="4" fontId="3" fillId="3" borderId="4" xfId="0" applyNumberFormat="1" applyFont="1" applyFill="1" applyBorder="1"/>
    <xf numFmtId="4" fontId="3" fillId="4" borderId="4" xfId="0" applyNumberFormat="1" applyFont="1" applyFill="1" applyBorder="1"/>
    <xf numFmtId="4" fontId="2" fillId="5" borderId="4" xfId="0" applyNumberFormat="1" applyFont="1" applyFill="1" applyBorder="1"/>
    <xf numFmtId="4" fontId="3" fillId="4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2" fillId="0" borderId="3" xfId="0" applyNumberFormat="1" applyFont="1" applyBorder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5"/>
  <sheetViews>
    <sheetView workbookViewId="0"/>
  </sheetViews>
  <sheetFormatPr defaultColWidth="9.140625" defaultRowHeight="15" x14ac:dyDescent="0.25"/>
  <cols>
    <col min="1" max="1" width="1.7109375" customWidth="1"/>
    <col min="2" max="2" width="10.7109375" hidden="1" customWidth="1"/>
    <col min="3" max="3" width="11.7109375" customWidth="1"/>
    <col min="4" max="6" width="11.7109375" hidden="1" customWidth="1"/>
    <col min="7" max="7" width="8.7109375" customWidth="1"/>
    <col min="8" max="9" width="10.7109375" customWidth="1"/>
    <col min="10" max="12" width="11.7109375" hidden="1" customWidth="1"/>
    <col min="13" max="13" width="6.7109375" customWidth="1"/>
    <col min="14" max="14" width="20" customWidth="1"/>
    <col min="15" max="15" width="14.7109375" hidden="1" customWidth="1"/>
    <col min="16" max="16" width="35.7109375" customWidth="1"/>
    <col min="17" max="17" width="13.7109375" customWidth="1"/>
    <col min="18" max="18" width="13.7109375" hidden="1" customWidth="1"/>
    <col min="19" max="19" width="11.42578125" customWidth="1"/>
    <col min="20" max="20" width="15.5703125" hidden="1" customWidth="1"/>
    <col min="21" max="23" width="13.7109375" customWidth="1"/>
    <col min="24" max="24" width="3.7109375" customWidth="1"/>
    <col min="25" max="25" width="25.7109375" customWidth="1"/>
    <col min="26" max="26" width="3.7109375" customWidth="1"/>
  </cols>
  <sheetData>
    <row r="1" spans="3:25" x14ac:dyDescent="0.25">
      <c r="S1" s="2" t="s">
        <v>5</v>
      </c>
      <c r="W1" s="27" t="s">
        <v>6</v>
      </c>
      <c r="X1" s="27"/>
    </row>
    <row r="2" spans="3:25" x14ac:dyDescent="0.25">
      <c r="S2" s="2" t="s">
        <v>7</v>
      </c>
      <c r="W2" s="27" t="s">
        <v>8</v>
      </c>
      <c r="X2" s="27"/>
    </row>
    <row r="3" spans="3:25" x14ac:dyDescent="0.25">
      <c r="S3" s="2" t="s">
        <v>9</v>
      </c>
      <c r="W3" s="27" t="s">
        <v>10</v>
      </c>
      <c r="X3" s="27"/>
    </row>
    <row r="4" spans="3:25" x14ac:dyDescent="0.25">
      <c r="S4" s="2" t="s">
        <v>11</v>
      </c>
      <c r="W4" s="27" t="s">
        <v>12</v>
      </c>
      <c r="X4" s="27"/>
    </row>
    <row r="5" spans="3:25" x14ac:dyDescent="0.25">
      <c r="M5" s="2" t="s">
        <v>10</v>
      </c>
      <c r="S5" s="2" t="s">
        <v>13</v>
      </c>
      <c r="W5" s="27" t="s">
        <v>10</v>
      </c>
      <c r="X5" s="27"/>
    </row>
    <row r="6" spans="3:25" x14ac:dyDescent="0.25">
      <c r="C6" s="2" t="s">
        <v>10</v>
      </c>
      <c r="M6" s="2" t="s">
        <v>10</v>
      </c>
    </row>
    <row r="7" spans="3:25" x14ac:dyDescent="0.25">
      <c r="C7" s="2" t="s">
        <v>10</v>
      </c>
      <c r="M7" s="2" t="s">
        <v>10</v>
      </c>
    </row>
    <row r="8" spans="3:25" x14ac:dyDescent="0.25">
      <c r="C8" s="2" t="s">
        <v>10</v>
      </c>
      <c r="M8" s="2" t="s">
        <v>10</v>
      </c>
    </row>
    <row r="9" spans="3:25" x14ac:dyDescent="0.25">
      <c r="C9" s="2" t="s">
        <v>10</v>
      </c>
      <c r="M9" s="2" t="s">
        <v>10</v>
      </c>
    </row>
    <row r="10" spans="3:25" x14ac:dyDescent="0.25">
      <c r="C10" s="2" t="s">
        <v>10</v>
      </c>
      <c r="M10" s="2" t="s">
        <v>10</v>
      </c>
    </row>
    <row r="12" spans="3:25" ht="18" x14ac:dyDescent="0.25">
      <c r="C12" s="1" t="s">
        <v>14</v>
      </c>
      <c r="D12" s="24"/>
      <c r="E12" s="24"/>
      <c r="F12" s="24"/>
      <c r="G12" s="1"/>
      <c r="H12" s="1"/>
      <c r="I12" s="1"/>
      <c r="J12" s="24"/>
      <c r="K12" s="24"/>
      <c r="L12" s="24"/>
      <c r="M12" s="3"/>
    </row>
    <row r="15" spans="3:25" x14ac:dyDescent="0.25">
      <c r="C15" s="3" t="s">
        <v>3</v>
      </c>
      <c r="D15" s="22"/>
      <c r="E15" s="22"/>
      <c r="F15" s="22"/>
      <c r="G15" s="3"/>
      <c r="H15" s="3"/>
      <c r="I15" s="3"/>
      <c r="J15" s="22"/>
      <c r="K15" s="22"/>
      <c r="L15" s="22"/>
    </row>
    <row r="16" spans="3:25" x14ac:dyDescent="0.25">
      <c r="C16" s="4" t="s">
        <v>15</v>
      </c>
      <c r="D16" s="18"/>
      <c r="E16" s="18"/>
      <c r="F16" s="18"/>
      <c r="G16" s="5" t="s">
        <v>16</v>
      </c>
      <c r="H16" s="4" t="s">
        <v>17</v>
      </c>
      <c r="I16" s="4" t="s">
        <v>18</v>
      </c>
      <c r="J16" s="18"/>
      <c r="K16" s="18"/>
      <c r="L16" s="18"/>
      <c r="M16" s="4"/>
      <c r="N16" s="4" t="s">
        <v>19</v>
      </c>
      <c r="O16" s="30"/>
      <c r="P16" s="5" t="s">
        <v>20</v>
      </c>
      <c r="Q16" s="4" t="s">
        <v>21</v>
      </c>
      <c r="R16" s="15" t="s">
        <v>22</v>
      </c>
      <c r="S16" s="12" t="s">
        <v>22</v>
      </c>
      <c r="T16" s="15" t="s">
        <v>23</v>
      </c>
      <c r="U16" s="4" t="s">
        <v>23</v>
      </c>
      <c r="V16" s="4" t="s">
        <v>24</v>
      </c>
      <c r="W16" s="4" t="s">
        <v>25</v>
      </c>
      <c r="X16" s="34"/>
      <c r="Y16" s="2" t="s">
        <v>10</v>
      </c>
    </row>
    <row r="17" spans="2:25" x14ac:dyDescent="0.25">
      <c r="B17" s="14" t="s">
        <v>3</v>
      </c>
      <c r="C17" s="36">
        <v>2</v>
      </c>
      <c r="D17" s="39"/>
      <c r="E17" s="25"/>
      <c r="F17" s="25"/>
      <c r="G17" s="6" t="s">
        <v>26</v>
      </c>
      <c r="H17" s="38">
        <v>86.22</v>
      </c>
      <c r="I17" s="38">
        <v>178.93</v>
      </c>
      <c r="J17" s="25"/>
      <c r="K17" s="25"/>
      <c r="L17" s="25"/>
      <c r="N17" s="38">
        <v>1.54</v>
      </c>
      <c r="O17" s="31"/>
      <c r="P17" s="6" t="s">
        <v>27</v>
      </c>
      <c r="Q17" s="23">
        <v>24</v>
      </c>
      <c r="R17" s="20">
        <v>0</v>
      </c>
      <c r="S17" s="7">
        <f t="shared" ref="S17:S31" si="0">C17*R17</f>
        <v>0</v>
      </c>
      <c r="T17" s="42">
        <v>0</v>
      </c>
      <c r="U17" s="38">
        <v>0</v>
      </c>
      <c r="V17" s="8">
        <f t="shared" ref="V17:V31" si="1">C17*T17</f>
        <v>0</v>
      </c>
      <c r="W17" s="8">
        <f t="shared" ref="W17:W31" si="2">C17*U17</f>
        <v>0</v>
      </c>
      <c r="X17" s="32"/>
      <c r="Y17" s="35" t="s">
        <v>10</v>
      </c>
    </row>
    <row r="18" spans="2:25" x14ac:dyDescent="0.25">
      <c r="B18" s="14" t="s">
        <v>3</v>
      </c>
      <c r="C18" s="36">
        <v>4</v>
      </c>
      <c r="D18" s="39"/>
      <c r="E18" s="25"/>
      <c r="F18" s="25"/>
      <c r="G18" s="6" t="s">
        <v>26</v>
      </c>
      <c r="H18" s="38">
        <v>87.73</v>
      </c>
      <c r="I18" s="38">
        <v>178.93</v>
      </c>
      <c r="J18" s="25"/>
      <c r="K18" s="25"/>
      <c r="L18" s="25"/>
      <c r="N18" s="38">
        <v>1.57</v>
      </c>
      <c r="O18" s="31"/>
      <c r="P18" s="6" t="s">
        <v>27</v>
      </c>
      <c r="Q18" s="23">
        <v>24</v>
      </c>
      <c r="R18" s="20">
        <v>0</v>
      </c>
      <c r="S18" s="7">
        <f t="shared" si="0"/>
        <v>0</v>
      </c>
      <c r="T18" s="42">
        <v>0</v>
      </c>
      <c r="U18" s="38">
        <v>0</v>
      </c>
      <c r="V18" s="8">
        <f t="shared" si="1"/>
        <v>0</v>
      </c>
      <c r="W18" s="8">
        <f t="shared" si="2"/>
        <v>0</v>
      </c>
      <c r="X18" s="32"/>
      <c r="Y18" s="35" t="s">
        <v>10</v>
      </c>
    </row>
    <row r="19" spans="2:25" x14ac:dyDescent="0.25">
      <c r="B19" s="14" t="s">
        <v>3</v>
      </c>
      <c r="C19" s="36">
        <v>1</v>
      </c>
      <c r="D19" s="39"/>
      <c r="E19" s="25"/>
      <c r="F19" s="25"/>
      <c r="G19" s="6" t="s">
        <v>26</v>
      </c>
      <c r="H19" s="38">
        <v>90.13</v>
      </c>
      <c r="I19" s="38">
        <v>194.28</v>
      </c>
      <c r="J19" s="25"/>
      <c r="K19" s="25"/>
      <c r="L19" s="25"/>
      <c r="N19" s="38">
        <v>1.75</v>
      </c>
      <c r="O19" s="31"/>
      <c r="P19" s="6" t="s">
        <v>28</v>
      </c>
      <c r="Q19" s="23">
        <v>24</v>
      </c>
      <c r="R19" s="20">
        <v>52.527999999999999</v>
      </c>
      <c r="S19" s="7">
        <f t="shared" si="0"/>
        <v>52.527999999999999</v>
      </c>
      <c r="T19" s="42">
        <v>0</v>
      </c>
      <c r="U19" s="38">
        <v>0</v>
      </c>
      <c r="V19" s="8">
        <f t="shared" si="1"/>
        <v>0</v>
      </c>
      <c r="W19" s="8">
        <f t="shared" si="2"/>
        <v>0</v>
      </c>
      <c r="X19" s="32"/>
      <c r="Y19" s="35" t="s">
        <v>10</v>
      </c>
    </row>
    <row r="20" spans="2:25" x14ac:dyDescent="0.25">
      <c r="B20" s="14" t="s">
        <v>3</v>
      </c>
      <c r="C20" s="36">
        <v>1</v>
      </c>
      <c r="D20" s="39"/>
      <c r="E20" s="25"/>
      <c r="F20" s="25"/>
      <c r="G20" s="6" t="s">
        <v>26</v>
      </c>
      <c r="H20" s="38">
        <v>90.13</v>
      </c>
      <c r="I20" s="38">
        <v>178.94</v>
      </c>
      <c r="J20" s="25"/>
      <c r="K20" s="25"/>
      <c r="L20" s="25"/>
      <c r="N20" s="38">
        <v>1.61</v>
      </c>
      <c r="O20" s="31"/>
      <c r="P20" s="6" t="s">
        <v>28</v>
      </c>
      <c r="Q20" s="23">
        <v>24</v>
      </c>
      <c r="R20" s="20">
        <v>48.381</v>
      </c>
      <c r="S20" s="7">
        <f t="shared" si="0"/>
        <v>48.381</v>
      </c>
      <c r="T20" s="42">
        <v>0</v>
      </c>
      <c r="U20" s="38">
        <v>0</v>
      </c>
      <c r="V20" s="8">
        <f t="shared" si="1"/>
        <v>0</v>
      </c>
      <c r="W20" s="8">
        <f t="shared" si="2"/>
        <v>0</v>
      </c>
      <c r="X20" s="32"/>
      <c r="Y20" s="35" t="s">
        <v>10</v>
      </c>
    </row>
    <row r="21" spans="2:25" x14ac:dyDescent="0.25">
      <c r="B21" s="14" t="s">
        <v>3</v>
      </c>
      <c r="C21" s="36">
        <v>1</v>
      </c>
      <c r="D21" s="39"/>
      <c r="E21" s="25"/>
      <c r="F21" s="25"/>
      <c r="G21" s="6" t="s">
        <v>26</v>
      </c>
      <c r="H21" s="38">
        <v>90.13</v>
      </c>
      <c r="I21" s="38">
        <v>194.7</v>
      </c>
      <c r="J21" s="25"/>
      <c r="K21" s="25"/>
      <c r="L21" s="25"/>
      <c r="N21" s="38">
        <v>1.75</v>
      </c>
      <c r="O21" s="31"/>
      <c r="P21" s="6" t="s">
        <v>27</v>
      </c>
      <c r="Q21" s="23">
        <v>24</v>
      </c>
      <c r="R21" s="20">
        <v>0</v>
      </c>
      <c r="S21" s="7">
        <f t="shared" si="0"/>
        <v>0</v>
      </c>
      <c r="T21" s="42">
        <v>0</v>
      </c>
      <c r="U21" s="38">
        <v>0</v>
      </c>
      <c r="V21" s="8">
        <f t="shared" si="1"/>
        <v>0</v>
      </c>
      <c r="W21" s="8">
        <f t="shared" si="2"/>
        <v>0</v>
      </c>
      <c r="X21" s="32"/>
      <c r="Y21" s="35" t="s">
        <v>10</v>
      </c>
    </row>
    <row r="22" spans="2:25" x14ac:dyDescent="0.25">
      <c r="B22" s="14" t="s">
        <v>3</v>
      </c>
      <c r="C22" s="36">
        <v>1</v>
      </c>
      <c r="D22" s="39"/>
      <c r="E22" s="25"/>
      <c r="F22" s="25"/>
      <c r="G22" s="6" t="s">
        <v>26</v>
      </c>
      <c r="H22" s="38">
        <v>90.13</v>
      </c>
      <c r="I22" s="38">
        <v>179.36</v>
      </c>
      <c r="J22" s="25"/>
      <c r="K22" s="25"/>
      <c r="L22" s="25"/>
      <c r="N22" s="38">
        <v>1.62</v>
      </c>
      <c r="O22" s="31"/>
      <c r="P22" s="6" t="s">
        <v>27</v>
      </c>
      <c r="Q22" s="23">
        <v>24</v>
      </c>
      <c r="R22" s="20">
        <v>0</v>
      </c>
      <c r="S22" s="7">
        <f t="shared" si="0"/>
        <v>0</v>
      </c>
      <c r="T22" s="42">
        <v>0</v>
      </c>
      <c r="U22" s="38">
        <v>0</v>
      </c>
      <c r="V22" s="8">
        <f t="shared" si="1"/>
        <v>0</v>
      </c>
      <c r="W22" s="8">
        <f t="shared" si="2"/>
        <v>0</v>
      </c>
      <c r="X22" s="32"/>
      <c r="Y22" s="35" t="s">
        <v>10</v>
      </c>
    </row>
    <row r="23" spans="2:25" x14ac:dyDescent="0.25">
      <c r="B23" s="14" t="s">
        <v>3</v>
      </c>
      <c r="C23" s="36">
        <v>1</v>
      </c>
      <c r="D23" s="39"/>
      <c r="E23" s="25"/>
      <c r="F23" s="25"/>
      <c r="G23" s="6" t="s">
        <v>26</v>
      </c>
      <c r="H23" s="38">
        <v>194.28</v>
      </c>
      <c r="I23" s="38">
        <v>44.7</v>
      </c>
      <c r="J23" s="25"/>
      <c r="K23" s="25"/>
      <c r="L23" s="25"/>
      <c r="N23" s="38">
        <v>0.87</v>
      </c>
      <c r="O23" s="31"/>
      <c r="P23" s="6" t="s">
        <v>27</v>
      </c>
      <c r="Q23" s="23">
        <v>24</v>
      </c>
      <c r="R23" s="20">
        <v>0</v>
      </c>
      <c r="S23" s="7">
        <f t="shared" si="0"/>
        <v>0</v>
      </c>
      <c r="T23" s="42">
        <v>0</v>
      </c>
      <c r="U23" s="38">
        <v>0</v>
      </c>
      <c r="V23" s="8">
        <f t="shared" si="1"/>
        <v>0</v>
      </c>
      <c r="W23" s="8">
        <f t="shared" si="2"/>
        <v>0</v>
      </c>
      <c r="X23" s="32"/>
      <c r="Y23" s="35" t="s">
        <v>10</v>
      </c>
    </row>
    <row r="24" spans="2:25" x14ac:dyDescent="0.25">
      <c r="B24" s="14" t="s">
        <v>3</v>
      </c>
      <c r="C24" s="36">
        <v>1</v>
      </c>
      <c r="D24" s="39"/>
      <c r="E24" s="25"/>
      <c r="F24" s="25"/>
      <c r="G24" s="6" t="s">
        <v>26</v>
      </c>
      <c r="H24" s="38">
        <v>94.46</v>
      </c>
      <c r="I24" s="38">
        <v>194.28</v>
      </c>
      <c r="J24" s="25"/>
      <c r="K24" s="25"/>
      <c r="L24" s="25"/>
      <c r="N24" s="38">
        <v>1.84</v>
      </c>
      <c r="O24" s="31"/>
      <c r="P24" s="6" t="s">
        <v>27</v>
      </c>
      <c r="Q24" s="23">
        <v>24</v>
      </c>
      <c r="R24" s="20">
        <v>0</v>
      </c>
      <c r="S24" s="7">
        <f t="shared" si="0"/>
        <v>0</v>
      </c>
      <c r="T24" s="42">
        <v>0</v>
      </c>
      <c r="U24" s="38">
        <v>0</v>
      </c>
      <c r="V24" s="8">
        <f t="shared" si="1"/>
        <v>0</v>
      </c>
      <c r="W24" s="8">
        <f t="shared" si="2"/>
        <v>0</v>
      </c>
      <c r="X24" s="32"/>
      <c r="Y24" s="35" t="s">
        <v>10</v>
      </c>
    </row>
    <row r="25" spans="2:25" x14ac:dyDescent="0.25">
      <c r="B25" s="14" t="s">
        <v>3</v>
      </c>
      <c r="C25" s="36">
        <v>1</v>
      </c>
      <c r="D25" s="39"/>
      <c r="E25" s="25"/>
      <c r="F25" s="25"/>
      <c r="G25" s="6" t="s">
        <v>26</v>
      </c>
      <c r="H25" s="38">
        <v>86.22</v>
      </c>
      <c r="I25" s="38">
        <v>178.94</v>
      </c>
      <c r="J25" s="25"/>
      <c r="K25" s="25"/>
      <c r="L25" s="25"/>
      <c r="N25" s="38">
        <v>1.54</v>
      </c>
      <c r="O25" s="31"/>
      <c r="P25" s="6" t="s">
        <v>27</v>
      </c>
      <c r="Q25" s="23">
        <v>24</v>
      </c>
      <c r="R25" s="20">
        <v>0</v>
      </c>
      <c r="S25" s="7">
        <f t="shared" si="0"/>
        <v>0</v>
      </c>
      <c r="T25" s="42">
        <v>0</v>
      </c>
      <c r="U25" s="38">
        <v>0</v>
      </c>
      <c r="V25" s="8">
        <f t="shared" si="1"/>
        <v>0</v>
      </c>
      <c r="W25" s="8">
        <f t="shared" si="2"/>
        <v>0</v>
      </c>
      <c r="X25" s="32"/>
      <c r="Y25" s="35" t="s">
        <v>10</v>
      </c>
    </row>
    <row r="26" spans="2:25" x14ac:dyDescent="0.25">
      <c r="B26" s="14" t="s">
        <v>3</v>
      </c>
      <c r="C26" s="36">
        <v>1</v>
      </c>
      <c r="D26" s="39"/>
      <c r="E26" s="25"/>
      <c r="F26" s="25"/>
      <c r="G26" s="6" t="s">
        <v>26</v>
      </c>
      <c r="H26" s="38">
        <v>94.7</v>
      </c>
      <c r="I26" s="38">
        <v>194.28</v>
      </c>
      <c r="J26" s="25"/>
      <c r="K26" s="25"/>
      <c r="L26" s="25"/>
      <c r="N26" s="38">
        <v>1.84</v>
      </c>
      <c r="O26" s="31"/>
      <c r="P26" s="6" t="s">
        <v>27</v>
      </c>
      <c r="Q26" s="23">
        <v>24</v>
      </c>
      <c r="R26" s="20">
        <v>0</v>
      </c>
      <c r="S26" s="7">
        <f t="shared" si="0"/>
        <v>0</v>
      </c>
      <c r="T26" s="42">
        <v>0</v>
      </c>
      <c r="U26" s="38">
        <v>0</v>
      </c>
      <c r="V26" s="8">
        <f t="shared" si="1"/>
        <v>0</v>
      </c>
      <c r="W26" s="8">
        <f t="shared" si="2"/>
        <v>0</v>
      </c>
      <c r="X26" s="32"/>
      <c r="Y26" s="35" t="s">
        <v>10</v>
      </c>
    </row>
    <row r="27" spans="2:25" x14ac:dyDescent="0.25">
      <c r="B27" s="14" t="s">
        <v>3</v>
      </c>
      <c r="C27" s="36">
        <v>2</v>
      </c>
      <c r="D27" s="39"/>
      <c r="E27" s="25"/>
      <c r="F27" s="25"/>
      <c r="G27" s="6" t="s">
        <v>26</v>
      </c>
      <c r="H27" s="38">
        <v>86.22</v>
      </c>
      <c r="I27" s="38">
        <v>178.93</v>
      </c>
      <c r="J27" s="25"/>
      <c r="K27" s="25"/>
      <c r="L27" s="25"/>
      <c r="N27" s="38">
        <v>1.54</v>
      </c>
      <c r="O27" s="31"/>
      <c r="P27" s="6" t="s">
        <v>28</v>
      </c>
      <c r="Q27" s="23">
        <v>24</v>
      </c>
      <c r="R27" s="20">
        <v>46.279000000000003</v>
      </c>
      <c r="S27" s="7">
        <f t="shared" si="0"/>
        <v>92.558000000000007</v>
      </c>
      <c r="T27" s="42">
        <v>0</v>
      </c>
      <c r="U27" s="38">
        <v>0</v>
      </c>
      <c r="V27" s="8">
        <f t="shared" si="1"/>
        <v>0</v>
      </c>
      <c r="W27" s="8">
        <f t="shared" si="2"/>
        <v>0</v>
      </c>
      <c r="X27" s="32"/>
      <c r="Y27" s="35" t="s">
        <v>10</v>
      </c>
    </row>
    <row r="28" spans="2:25" x14ac:dyDescent="0.25">
      <c r="B28" s="14" t="s">
        <v>3</v>
      </c>
      <c r="C28" s="36">
        <v>1</v>
      </c>
      <c r="D28" s="39"/>
      <c r="E28" s="25"/>
      <c r="F28" s="25"/>
      <c r="G28" s="6" t="s">
        <v>26</v>
      </c>
      <c r="H28" s="38">
        <v>105.13</v>
      </c>
      <c r="I28" s="38">
        <v>224.28</v>
      </c>
      <c r="J28" s="25"/>
      <c r="K28" s="25"/>
      <c r="L28" s="25"/>
      <c r="N28" s="38">
        <v>2.36</v>
      </c>
      <c r="O28" s="31"/>
      <c r="P28" s="6" t="s">
        <v>27</v>
      </c>
      <c r="Q28" s="23">
        <v>24</v>
      </c>
      <c r="R28" s="20">
        <v>0</v>
      </c>
      <c r="S28" s="7">
        <f t="shared" si="0"/>
        <v>0</v>
      </c>
      <c r="T28" s="42">
        <v>0</v>
      </c>
      <c r="U28" s="38">
        <v>0</v>
      </c>
      <c r="V28" s="8">
        <f t="shared" si="1"/>
        <v>0</v>
      </c>
      <c r="W28" s="8">
        <f t="shared" si="2"/>
        <v>0</v>
      </c>
      <c r="X28" s="32"/>
      <c r="Y28" s="35" t="s">
        <v>10</v>
      </c>
    </row>
    <row r="29" spans="2:25" x14ac:dyDescent="0.25">
      <c r="B29" s="14" t="s">
        <v>3</v>
      </c>
      <c r="C29" s="36">
        <v>1</v>
      </c>
      <c r="D29" s="39"/>
      <c r="E29" s="25"/>
      <c r="F29" s="25"/>
      <c r="G29" s="6" t="s">
        <v>26</v>
      </c>
      <c r="H29" s="38">
        <v>105.13</v>
      </c>
      <c r="I29" s="38">
        <v>208.94</v>
      </c>
      <c r="J29" s="25"/>
      <c r="K29" s="25"/>
      <c r="L29" s="25"/>
      <c r="N29" s="38">
        <v>2.2000000000000002</v>
      </c>
      <c r="O29" s="31"/>
      <c r="P29" s="6" t="s">
        <v>27</v>
      </c>
      <c r="Q29" s="23">
        <v>24</v>
      </c>
      <c r="R29" s="20">
        <v>0</v>
      </c>
      <c r="S29" s="7">
        <f t="shared" si="0"/>
        <v>0</v>
      </c>
      <c r="T29" s="42">
        <v>0</v>
      </c>
      <c r="U29" s="38">
        <v>0</v>
      </c>
      <c r="V29" s="8">
        <f t="shared" si="1"/>
        <v>0</v>
      </c>
      <c r="W29" s="8">
        <f t="shared" si="2"/>
        <v>0</v>
      </c>
      <c r="X29" s="32"/>
      <c r="Y29" s="35" t="s">
        <v>10</v>
      </c>
    </row>
    <row r="30" spans="2:25" x14ac:dyDescent="0.25">
      <c r="B30" s="14" t="s">
        <v>3</v>
      </c>
      <c r="C30" s="36">
        <v>1</v>
      </c>
      <c r="D30" s="39"/>
      <c r="E30" s="25"/>
      <c r="F30" s="25"/>
      <c r="G30" s="6" t="s">
        <v>26</v>
      </c>
      <c r="H30" s="38">
        <v>92.78</v>
      </c>
      <c r="I30" s="38">
        <v>212.96</v>
      </c>
      <c r="J30" s="25"/>
      <c r="K30" s="25"/>
      <c r="L30" s="25"/>
      <c r="N30" s="38">
        <v>1.98</v>
      </c>
      <c r="O30" s="31"/>
      <c r="P30" s="6" t="s">
        <v>27</v>
      </c>
      <c r="Q30" s="23">
        <v>24</v>
      </c>
      <c r="R30" s="20">
        <v>0</v>
      </c>
      <c r="S30" s="7">
        <f t="shared" si="0"/>
        <v>0</v>
      </c>
      <c r="T30" s="42">
        <v>0</v>
      </c>
      <c r="U30" s="38">
        <v>0</v>
      </c>
      <c r="V30" s="8">
        <f t="shared" si="1"/>
        <v>0</v>
      </c>
      <c r="W30" s="8">
        <f t="shared" si="2"/>
        <v>0</v>
      </c>
      <c r="X30" s="32"/>
      <c r="Y30" s="35" t="s">
        <v>10</v>
      </c>
    </row>
    <row r="31" spans="2:25" x14ac:dyDescent="0.25">
      <c r="B31" s="14" t="s">
        <v>3</v>
      </c>
      <c r="C31" s="36">
        <v>1</v>
      </c>
      <c r="D31" s="39"/>
      <c r="E31" s="25"/>
      <c r="F31" s="25"/>
      <c r="G31" s="6" t="s">
        <v>26</v>
      </c>
      <c r="H31" s="38">
        <v>92.78</v>
      </c>
      <c r="I31" s="38">
        <v>193.52</v>
      </c>
      <c r="J31" s="25"/>
      <c r="K31" s="25"/>
      <c r="L31" s="25"/>
      <c r="N31" s="38">
        <v>1.8</v>
      </c>
      <c r="O31" s="31"/>
      <c r="P31" s="6" t="s">
        <v>27</v>
      </c>
      <c r="Q31" s="23">
        <v>24</v>
      </c>
      <c r="R31" s="20">
        <v>0</v>
      </c>
      <c r="S31" s="7">
        <f t="shared" si="0"/>
        <v>0</v>
      </c>
      <c r="T31" s="42">
        <v>0</v>
      </c>
      <c r="U31" s="38">
        <v>0</v>
      </c>
      <c r="V31" s="8">
        <f t="shared" si="1"/>
        <v>0</v>
      </c>
      <c r="W31" s="8">
        <f t="shared" si="2"/>
        <v>0</v>
      </c>
      <c r="X31" s="32"/>
      <c r="Y31" s="35" t="s">
        <v>10</v>
      </c>
    </row>
    <row r="32" spans="2:25" x14ac:dyDescent="0.25">
      <c r="B32" s="14" t="s">
        <v>4</v>
      </c>
      <c r="C32" s="9" t="s">
        <v>29</v>
      </c>
      <c r="D32" s="17"/>
      <c r="E32" s="17"/>
      <c r="F32" s="17"/>
      <c r="G32" s="13"/>
      <c r="H32" s="13"/>
      <c r="I32" s="13"/>
      <c r="J32" s="17"/>
      <c r="K32" s="17"/>
      <c r="L32" s="17"/>
      <c r="M32" s="10"/>
      <c r="N32" s="10"/>
      <c r="O32" s="29"/>
      <c r="P32" s="10"/>
      <c r="Q32" s="10"/>
      <c r="R32" s="16"/>
      <c r="S32" s="26">
        <f>SUMIF(B:B,"Glass",S:S)</f>
        <v>193.46699999999998</v>
      </c>
      <c r="T32" s="19"/>
      <c r="U32" s="10"/>
      <c r="V32" s="11">
        <f>SUMIF(B:B,"Glass",V:V)</f>
        <v>0</v>
      </c>
      <c r="W32" s="11">
        <f>SUMIF(B:B,"Glass",W:W)</f>
        <v>0</v>
      </c>
      <c r="X32" s="33"/>
    </row>
    <row r="33" spans="7:24" x14ac:dyDescent="0.25">
      <c r="G33" s="2" t="s">
        <v>30</v>
      </c>
      <c r="S33" s="40"/>
      <c r="T33" s="41"/>
      <c r="V33" s="32"/>
      <c r="W33" s="32"/>
      <c r="X33" s="32"/>
    </row>
    <row r="34" spans="7:24" x14ac:dyDescent="0.25">
      <c r="W34" s="3"/>
      <c r="X34" s="3"/>
    </row>
    <row r="35" spans="7:24" x14ac:dyDescent="0.25">
      <c r="Q35" s="9" t="s">
        <v>31</v>
      </c>
      <c r="R35" s="17"/>
      <c r="S35" s="26">
        <f>SUMIF(B:B,"Sum",S:S)</f>
        <v>193.46699999999998</v>
      </c>
      <c r="T35" s="21"/>
      <c r="U35" s="13"/>
      <c r="V35" s="11">
        <f>SUMIF(B:B,"Sum",V:V)</f>
        <v>0</v>
      </c>
      <c r="W35" s="11">
        <f>SUMIF(B:B,"Sum",W:W)</f>
        <v>0</v>
      </c>
      <c r="X35" s="33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4"/>
  <sheetViews>
    <sheetView tabSelected="1" topLeftCell="Q13" workbookViewId="0">
      <selection activeCell="Y13" sqref="Y1:Y1048576"/>
    </sheetView>
  </sheetViews>
  <sheetFormatPr defaultColWidth="9.140625" defaultRowHeight="15" x14ac:dyDescent="0.25"/>
  <cols>
    <col min="1" max="1" width="1.7109375" style="44" customWidth="1"/>
    <col min="2" max="2" width="10.7109375" style="44" customWidth="1"/>
    <col min="3" max="3" width="11.7109375" style="45" customWidth="1"/>
    <col min="4" max="4" width="11.7109375" style="44" customWidth="1"/>
    <col min="5" max="5" width="11.7109375" style="45" customWidth="1"/>
    <col min="6" max="6" width="11.7109375" style="44" customWidth="1"/>
    <col min="7" max="7" width="8.7109375" style="44" customWidth="1"/>
    <col min="8" max="9" width="10.7109375" style="44" customWidth="1"/>
    <col min="10" max="12" width="11.7109375" style="44" customWidth="1"/>
    <col min="13" max="13" width="6.7109375" style="44" customWidth="1"/>
    <col min="14" max="14" width="20" style="44" customWidth="1"/>
    <col min="15" max="15" width="14.7109375" style="44" customWidth="1"/>
    <col min="16" max="16" width="35.7109375" style="44" customWidth="1"/>
    <col min="17" max="17" width="13.7109375" style="44" customWidth="1"/>
    <col min="18" max="18" width="10.5703125" style="45" bestFit="1" customWidth="1"/>
    <col min="19" max="19" width="11.42578125" style="44" customWidth="1"/>
    <col min="20" max="20" width="11.7109375" style="44" bestFit="1" customWidth="1"/>
    <col min="21" max="23" width="13.7109375" style="44" customWidth="1"/>
    <col min="24" max="24" width="3.7109375" customWidth="1"/>
    <col min="25" max="25" width="25.7109375" style="77" customWidth="1"/>
    <col min="26" max="26" width="3.7109375" customWidth="1"/>
  </cols>
  <sheetData>
    <row r="1" spans="1:25" x14ac:dyDescent="0.25">
      <c r="S1" s="32" t="s">
        <v>5</v>
      </c>
      <c r="W1" s="46" t="s">
        <v>6</v>
      </c>
      <c r="X1" s="27"/>
    </row>
    <row r="2" spans="1:25" x14ac:dyDescent="0.25">
      <c r="S2" s="32" t="s">
        <v>7</v>
      </c>
      <c r="W2" s="46" t="s">
        <v>8</v>
      </c>
      <c r="X2" s="27"/>
    </row>
    <row r="3" spans="1:25" x14ac:dyDescent="0.25">
      <c r="S3" s="32" t="s">
        <v>9</v>
      </c>
      <c r="W3" s="46" t="s">
        <v>10</v>
      </c>
      <c r="X3" s="27"/>
    </row>
    <row r="4" spans="1:25" x14ac:dyDescent="0.25">
      <c r="S4" s="32" t="s">
        <v>11</v>
      </c>
      <c r="W4" s="46" t="s">
        <v>12</v>
      </c>
      <c r="X4" s="27"/>
    </row>
    <row r="5" spans="1:25" x14ac:dyDescent="0.25">
      <c r="M5" s="32" t="s">
        <v>10</v>
      </c>
      <c r="S5" s="32" t="s">
        <v>13</v>
      </c>
      <c r="W5" s="46" t="s">
        <v>10</v>
      </c>
      <c r="X5" s="27"/>
    </row>
    <row r="6" spans="1:25" x14ac:dyDescent="0.25">
      <c r="C6" s="47" t="s">
        <v>10</v>
      </c>
      <c r="M6" s="32" t="s">
        <v>10</v>
      </c>
    </row>
    <row r="7" spans="1:25" x14ac:dyDescent="0.25">
      <c r="C7" s="47" t="s">
        <v>10</v>
      </c>
      <c r="M7" s="32" t="s">
        <v>10</v>
      </c>
    </row>
    <row r="8" spans="1:25" x14ac:dyDescent="0.25">
      <c r="C8" s="47" t="s">
        <v>10</v>
      </c>
      <c r="M8" s="32" t="s">
        <v>10</v>
      </c>
    </row>
    <row r="9" spans="1:25" x14ac:dyDescent="0.25">
      <c r="C9" s="47" t="s">
        <v>10</v>
      </c>
      <c r="M9" s="32" t="s">
        <v>10</v>
      </c>
    </row>
    <row r="10" spans="1:25" x14ac:dyDescent="0.25">
      <c r="C10" s="47" t="s">
        <v>10</v>
      </c>
      <c r="M10" s="32" t="s">
        <v>10</v>
      </c>
    </row>
    <row r="12" spans="1:25" ht="18" x14ac:dyDescent="0.25">
      <c r="C12" s="48" t="s">
        <v>14</v>
      </c>
      <c r="D12" s="49"/>
      <c r="E12" s="48"/>
      <c r="F12" s="49"/>
      <c r="G12" s="50"/>
      <c r="H12" s="50"/>
      <c r="I12" s="50"/>
      <c r="J12" s="49"/>
      <c r="K12" s="49"/>
      <c r="L12" s="49"/>
      <c r="M12" s="33"/>
    </row>
    <row r="14" spans="1:25" x14ac:dyDescent="0.25">
      <c r="A14" s="33"/>
      <c r="B14" s="51"/>
      <c r="C14" s="52" t="s">
        <v>0</v>
      </c>
      <c r="D14" s="51"/>
      <c r="E14" s="52"/>
      <c r="F14" s="51"/>
      <c r="G14" s="33"/>
      <c r="H14" s="33"/>
      <c r="I14" s="33"/>
      <c r="J14" s="51"/>
      <c r="K14" s="51"/>
      <c r="L14" s="51"/>
    </row>
    <row r="15" spans="1:25" x14ac:dyDescent="0.25">
      <c r="C15" s="53" t="s">
        <v>15</v>
      </c>
      <c r="D15" s="54"/>
      <c r="E15" s="53"/>
      <c r="F15" s="54"/>
      <c r="G15" s="55" t="s">
        <v>32</v>
      </c>
      <c r="H15" s="55" t="s">
        <v>33</v>
      </c>
      <c r="I15" s="55" t="s">
        <v>34</v>
      </c>
      <c r="J15" s="54"/>
      <c r="K15" s="54"/>
      <c r="L15" s="54"/>
      <c r="M15" s="56" t="s">
        <v>16</v>
      </c>
      <c r="N15" s="56" t="s">
        <v>35</v>
      </c>
      <c r="O15" s="57" t="s">
        <v>35</v>
      </c>
      <c r="P15" s="56" t="s">
        <v>20</v>
      </c>
      <c r="Q15" s="56" t="s">
        <v>36</v>
      </c>
      <c r="R15" s="58" t="s">
        <v>22</v>
      </c>
      <c r="S15" s="59" t="s">
        <v>22</v>
      </c>
      <c r="T15" s="54" t="s">
        <v>23</v>
      </c>
      <c r="U15" s="55" t="s">
        <v>37</v>
      </c>
      <c r="V15" s="55" t="s">
        <v>24</v>
      </c>
      <c r="W15" s="55" t="s">
        <v>25</v>
      </c>
      <c r="X15" s="34"/>
      <c r="Y15" s="78"/>
    </row>
    <row r="16" spans="1:25" ht="15" customHeight="1" x14ac:dyDescent="0.25">
      <c r="B16" s="42" t="s">
        <v>0</v>
      </c>
      <c r="C16" s="60">
        <v>2</v>
      </c>
      <c r="D16" s="61"/>
      <c r="E16" s="60">
        <v>1</v>
      </c>
      <c r="F16" s="61"/>
      <c r="G16" s="62">
        <v>1</v>
      </c>
      <c r="H16" s="62" t="s">
        <v>38</v>
      </c>
      <c r="I16" s="62">
        <v>11.8</v>
      </c>
      <c r="J16" s="61">
        <v>6.05</v>
      </c>
      <c r="K16" s="61">
        <v>6.05</v>
      </c>
      <c r="L16" s="61">
        <v>11.7624</v>
      </c>
      <c r="M16" s="8" t="s">
        <v>39</v>
      </c>
      <c r="N16" s="63" t="s">
        <v>40</v>
      </c>
      <c r="O16" s="64" t="s">
        <v>40</v>
      </c>
      <c r="P16" s="63" t="s">
        <v>41</v>
      </c>
      <c r="Q16" s="8" t="s">
        <v>42</v>
      </c>
      <c r="R16" s="65">
        <v>0.317</v>
      </c>
      <c r="S16" s="66">
        <f>C16*E16*K16*R16</f>
        <v>3.8357000000000001</v>
      </c>
      <c r="T16" s="43">
        <v>0</v>
      </c>
      <c r="U16" s="8">
        <f t="shared" ref="U16:U31" si="0">J16*T16</f>
        <v>0</v>
      </c>
      <c r="V16" s="8">
        <f t="shared" ref="V16:V31" si="1">L16*T16</f>
        <v>0</v>
      </c>
      <c r="W16" s="8">
        <f t="shared" ref="W16:W31" si="2">C16*U16</f>
        <v>0</v>
      </c>
      <c r="X16" s="32"/>
      <c r="Y16" s="78"/>
    </row>
    <row r="17" spans="2:25" ht="15" customHeight="1" x14ac:dyDescent="0.25">
      <c r="B17" s="42" t="s">
        <v>0</v>
      </c>
      <c r="C17" s="60">
        <v>18</v>
      </c>
      <c r="D17" s="61"/>
      <c r="E17" s="60">
        <v>1</v>
      </c>
      <c r="F17" s="61"/>
      <c r="G17" s="62">
        <v>1</v>
      </c>
      <c r="H17" s="62" t="s">
        <v>38</v>
      </c>
      <c r="I17" s="62">
        <v>98.7</v>
      </c>
      <c r="J17" s="61">
        <v>6.05</v>
      </c>
      <c r="K17" s="61">
        <v>6.05</v>
      </c>
      <c r="L17" s="61">
        <v>98.701999999999998</v>
      </c>
      <c r="M17" s="8" t="s">
        <v>39</v>
      </c>
      <c r="N17" s="63" t="s">
        <v>43</v>
      </c>
      <c r="O17" s="64" t="s">
        <v>43</v>
      </c>
      <c r="P17" s="63" t="s">
        <v>41</v>
      </c>
      <c r="Q17" s="8" t="s">
        <v>44</v>
      </c>
      <c r="R17" s="65">
        <v>0.153</v>
      </c>
      <c r="S17" s="66">
        <f t="shared" ref="S16:S31" si="3">C17*E17*K17*R17</f>
        <v>16.6617</v>
      </c>
      <c r="T17" s="43">
        <v>0</v>
      </c>
      <c r="U17" s="8">
        <f t="shared" si="0"/>
        <v>0</v>
      </c>
      <c r="V17" s="8">
        <f t="shared" si="1"/>
        <v>0</v>
      </c>
      <c r="W17" s="8">
        <f t="shared" si="2"/>
        <v>0</v>
      </c>
      <c r="X17" s="32"/>
      <c r="Y17" s="78"/>
    </row>
    <row r="18" spans="2:25" ht="15" customHeight="1" x14ac:dyDescent="0.25">
      <c r="B18" s="42" t="s">
        <v>0</v>
      </c>
      <c r="C18" s="60">
        <v>1</v>
      </c>
      <c r="D18" s="61"/>
      <c r="E18" s="60">
        <v>1</v>
      </c>
      <c r="F18" s="61"/>
      <c r="G18" s="62">
        <v>1</v>
      </c>
      <c r="H18" s="62" t="s">
        <v>38</v>
      </c>
      <c r="I18" s="62">
        <v>4.2</v>
      </c>
      <c r="J18" s="61">
        <v>6.05</v>
      </c>
      <c r="K18" s="61">
        <v>6.05</v>
      </c>
      <c r="L18" s="61">
        <v>4.2257999999999996</v>
      </c>
      <c r="M18" s="8" t="s">
        <v>39</v>
      </c>
      <c r="N18" s="63" t="s">
        <v>45</v>
      </c>
      <c r="O18" s="64" t="s">
        <v>45</v>
      </c>
      <c r="P18" s="63" t="s">
        <v>46</v>
      </c>
      <c r="Q18" s="8" t="s">
        <v>42</v>
      </c>
      <c r="R18" s="65">
        <v>0.8</v>
      </c>
      <c r="S18" s="66">
        <f t="shared" si="3"/>
        <v>4.84</v>
      </c>
      <c r="T18" s="43">
        <v>0</v>
      </c>
      <c r="U18" s="8">
        <f t="shared" si="0"/>
        <v>0</v>
      </c>
      <c r="V18" s="8">
        <f t="shared" si="1"/>
        <v>0</v>
      </c>
      <c r="W18" s="8">
        <f t="shared" si="2"/>
        <v>0</v>
      </c>
      <c r="X18" s="32"/>
      <c r="Y18" s="78"/>
    </row>
    <row r="19" spans="2:25" ht="15" customHeight="1" x14ac:dyDescent="0.25">
      <c r="B19" s="42" t="s">
        <v>0</v>
      </c>
      <c r="C19" s="60">
        <v>1</v>
      </c>
      <c r="D19" s="61"/>
      <c r="E19" s="60">
        <v>1</v>
      </c>
      <c r="F19" s="61"/>
      <c r="G19" s="62">
        <v>1</v>
      </c>
      <c r="H19" s="62" t="s">
        <v>38</v>
      </c>
      <c r="I19" s="62">
        <v>4.2</v>
      </c>
      <c r="J19" s="61">
        <v>6.05</v>
      </c>
      <c r="K19" s="61">
        <v>6.05</v>
      </c>
      <c r="L19" s="61">
        <v>4.1698000000000004</v>
      </c>
      <c r="M19" s="8" t="s">
        <v>39</v>
      </c>
      <c r="N19" s="63" t="s">
        <v>47</v>
      </c>
      <c r="O19" s="64" t="s">
        <v>47</v>
      </c>
      <c r="P19" s="63" t="s">
        <v>46</v>
      </c>
      <c r="Q19" s="8" t="s">
        <v>42</v>
      </c>
      <c r="R19" s="65">
        <v>0.73</v>
      </c>
      <c r="S19" s="66">
        <f t="shared" si="3"/>
        <v>4.4165000000000001</v>
      </c>
      <c r="T19" s="43">
        <v>0</v>
      </c>
      <c r="U19" s="8">
        <f t="shared" si="0"/>
        <v>0</v>
      </c>
      <c r="V19" s="8">
        <f t="shared" si="1"/>
        <v>0</v>
      </c>
      <c r="W19" s="8">
        <f t="shared" si="2"/>
        <v>0</v>
      </c>
      <c r="X19" s="32"/>
      <c r="Y19" s="78"/>
    </row>
    <row r="20" spans="2:25" ht="15" customHeight="1" x14ac:dyDescent="0.25">
      <c r="B20" s="42" t="s">
        <v>0</v>
      </c>
      <c r="C20" s="60">
        <v>2</v>
      </c>
      <c r="D20" s="61"/>
      <c r="E20" s="60">
        <v>1</v>
      </c>
      <c r="F20" s="61"/>
      <c r="G20" s="62">
        <v>1</v>
      </c>
      <c r="H20" s="62" t="s">
        <v>38</v>
      </c>
      <c r="I20" s="62">
        <v>8.6</v>
      </c>
      <c r="J20" s="61">
        <v>6.05</v>
      </c>
      <c r="K20" s="61">
        <v>6.05</v>
      </c>
      <c r="L20" s="61">
        <v>8.6</v>
      </c>
      <c r="M20" s="8" t="s">
        <v>39</v>
      </c>
      <c r="N20" s="63" t="s">
        <v>48</v>
      </c>
      <c r="O20" s="64" t="s">
        <v>48</v>
      </c>
      <c r="P20" s="63" t="s">
        <v>49</v>
      </c>
      <c r="Q20" s="8" t="s">
        <v>42</v>
      </c>
      <c r="R20" s="65">
        <v>2.5470000000000002</v>
      </c>
      <c r="S20" s="66">
        <f t="shared" si="3"/>
        <v>30.8187</v>
      </c>
      <c r="T20" s="43">
        <v>5093999.8626709003</v>
      </c>
      <c r="U20" s="8">
        <f t="shared" si="0"/>
        <v>30818699.169158947</v>
      </c>
      <c r="V20" s="8">
        <f t="shared" si="1"/>
        <v>43808398.818969741</v>
      </c>
      <c r="W20" s="8">
        <f t="shared" si="2"/>
        <v>61637398.338317893</v>
      </c>
      <c r="X20" s="32"/>
      <c r="Y20" s="78"/>
    </row>
    <row r="21" spans="2:25" ht="15" customHeight="1" x14ac:dyDescent="0.25">
      <c r="B21" s="42" t="s">
        <v>0</v>
      </c>
      <c r="C21" s="60">
        <v>1</v>
      </c>
      <c r="D21" s="61"/>
      <c r="E21" s="60">
        <v>1</v>
      </c>
      <c r="F21" s="61"/>
      <c r="G21" s="62">
        <v>1</v>
      </c>
      <c r="H21" s="62" t="s">
        <v>38</v>
      </c>
      <c r="I21" s="62">
        <v>2.1</v>
      </c>
      <c r="J21" s="61">
        <v>6.05</v>
      </c>
      <c r="K21" s="61">
        <v>6.05</v>
      </c>
      <c r="L21" s="61">
        <v>2.1396000000000002</v>
      </c>
      <c r="M21" s="8" t="s">
        <v>39</v>
      </c>
      <c r="N21" s="63" t="s">
        <v>50</v>
      </c>
      <c r="O21" s="64" t="s">
        <v>50</v>
      </c>
      <c r="P21" s="63" t="s">
        <v>49</v>
      </c>
      <c r="Q21" s="8" t="s">
        <v>42</v>
      </c>
      <c r="R21" s="65">
        <v>2.3239999999999998</v>
      </c>
      <c r="S21" s="66">
        <f t="shared" si="3"/>
        <v>14.060199999999998</v>
      </c>
      <c r="T21" s="43">
        <v>0</v>
      </c>
      <c r="U21" s="8">
        <f t="shared" si="0"/>
        <v>0</v>
      </c>
      <c r="V21" s="8">
        <f t="shared" si="1"/>
        <v>0</v>
      </c>
      <c r="W21" s="8">
        <f t="shared" si="2"/>
        <v>0</v>
      </c>
      <c r="X21" s="32"/>
      <c r="Y21" s="78"/>
    </row>
    <row r="22" spans="2:25" ht="15" customHeight="1" x14ac:dyDescent="0.25">
      <c r="B22" s="42" t="s">
        <v>0</v>
      </c>
      <c r="C22" s="60">
        <v>2</v>
      </c>
      <c r="D22" s="61"/>
      <c r="E22" s="60">
        <v>1</v>
      </c>
      <c r="F22" s="61"/>
      <c r="G22" s="62">
        <v>1</v>
      </c>
      <c r="H22" s="62" t="s">
        <v>38</v>
      </c>
      <c r="I22" s="62">
        <v>6.4</v>
      </c>
      <c r="J22" s="61">
        <v>6.05</v>
      </c>
      <c r="K22" s="61">
        <v>6.05</v>
      </c>
      <c r="L22" s="61">
        <v>6.4108000000000001</v>
      </c>
      <c r="M22" s="8" t="s">
        <v>39</v>
      </c>
      <c r="N22" s="63" t="s">
        <v>51</v>
      </c>
      <c r="O22" s="64" t="s">
        <v>51</v>
      </c>
      <c r="P22" s="63" t="s">
        <v>52</v>
      </c>
      <c r="Q22" s="8" t="s">
        <v>42</v>
      </c>
      <c r="R22" s="65">
        <v>2.1320000000000001</v>
      </c>
      <c r="S22" s="66">
        <f t="shared" si="3"/>
        <v>25.7972</v>
      </c>
      <c r="T22" s="43">
        <v>0</v>
      </c>
      <c r="U22" s="8">
        <f t="shared" si="0"/>
        <v>0</v>
      </c>
      <c r="V22" s="8">
        <f t="shared" si="1"/>
        <v>0</v>
      </c>
      <c r="W22" s="8">
        <f t="shared" si="2"/>
        <v>0</v>
      </c>
      <c r="X22" s="32"/>
      <c r="Y22" s="78"/>
    </row>
    <row r="23" spans="2:25" ht="15" customHeight="1" x14ac:dyDescent="0.25">
      <c r="B23" s="42" t="s">
        <v>0</v>
      </c>
      <c r="C23" s="60">
        <v>1</v>
      </c>
      <c r="D23" s="61"/>
      <c r="E23" s="60">
        <v>1</v>
      </c>
      <c r="F23" s="61"/>
      <c r="G23" s="62">
        <v>1</v>
      </c>
      <c r="H23" s="62" t="s">
        <v>38</v>
      </c>
      <c r="I23" s="62">
        <v>5.8</v>
      </c>
      <c r="J23" s="61">
        <v>6.05</v>
      </c>
      <c r="K23" s="61">
        <v>6.05</v>
      </c>
      <c r="L23" s="61">
        <v>5.8094999999999999</v>
      </c>
      <c r="M23" s="8" t="s">
        <v>39</v>
      </c>
      <c r="N23" s="63" t="s">
        <v>53</v>
      </c>
      <c r="O23" s="64" t="s">
        <v>53</v>
      </c>
      <c r="P23" s="63" t="s">
        <v>46</v>
      </c>
      <c r="Q23" s="8" t="s">
        <v>44</v>
      </c>
      <c r="R23" s="65">
        <v>0.91</v>
      </c>
      <c r="S23" s="66">
        <f t="shared" si="3"/>
        <v>5.5054999999999996</v>
      </c>
      <c r="T23" s="43">
        <v>0</v>
      </c>
      <c r="U23" s="8">
        <f t="shared" si="0"/>
        <v>0</v>
      </c>
      <c r="V23" s="8">
        <f t="shared" si="1"/>
        <v>0</v>
      </c>
      <c r="W23" s="8">
        <f t="shared" si="2"/>
        <v>0</v>
      </c>
      <c r="X23" s="32"/>
      <c r="Y23" s="78"/>
    </row>
    <row r="24" spans="2:25" ht="15" customHeight="1" x14ac:dyDescent="0.25">
      <c r="B24" s="42" t="s">
        <v>0</v>
      </c>
      <c r="C24" s="60">
        <v>5</v>
      </c>
      <c r="D24" s="61"/>
      <c r="E24" s="60">
        <v>1</v>
      </c>
      <c r="F24" s="61"/>
      <c r="G24" s="62">
        <v>1</v>
      </c>
      <c r="H24" s="62" t="s">
        <v>38</v>
      </c>
      <c r="I24" s="62">
        <v>27.7</v>
      </c>
      <c r="J24" s="61">
        <v>6.05</v>
      </c>
      <c r="K24" s="61">
        <v>6.05</v>
      </c>
      <c r="L24" s="61">
        <v>27.748200000000001</v>
      </c>
      <c r="M24" s="8" t="s">
        <v>39</v>
      </c>
      <c r="N24" s="63" t="s">
        <v>54</v>
      </c>
      <c r="O24" s="64" t="s">
        <v>54</v>
      </c>
      <c r="P24" s="63" t="s">
        <v>46</v>
      </c>
      <c r="Q24" s="8" t="s">
        <v>44</v>
      </c>
      <c r="R24" s="65">
        <v>0.52500000000000002</v>
      </c>
      <c r="S24" s="66">
        <f t="shared" si="3"/>
        <v>15.881250000000001</v>
      </c>
      <c r="T24" s="43">
        <v>0</v>
      </c>
      <c r="U24" s="8">
        <f t="shared" si="0"/>
        <v>0</v>
      </c>
      <c r="V24" s="8">
        <f t="shared" si="1"/>
        <v>0</v>
      </c>
      <c r="W24" s="8">
        <f t="shared" si="2"/>
        <v>0</v>
      </c>
      <c r="X24" s="32"/>
      <c r="Y24" s="78"/>
    </row>
    <row r="25" spans="2:25" ht="15" customHeight="1" x14ac:dyDescent="0.25">
      <c r="B25" s="42" t="s">
        <v>0</v>
      </c>
      <c r="C25" s="60">
        <v>3</v>
      </c>
      <c r="D25" s="61"/>
      <c r="E25" s="60">
        <v>1</v>
      </c>
      <c r="F25" s="61"/>
      <c r="G25" s="62">
        <v>1</v>
      </c>
      <c r="H25" s="62" t="s">
        <v>38</v>
      </c>
      <c r="I25" s="62">
        <v>15.6</v>
      </c>
      <c r="J25" s="61">
        <v>6.05</v>
      </c>
      <c r="K25" s="61">
        <v>6.05</v>
      </c>
      <c r="L25" s="61">
        <v>15.555</v>
      </c>
      <c r="M25" s="8" t="s">
        <v>39</v>
      </c>
      <c r="N25" s="63" t="s">
        <v>55</v>
      </c>
      <c r="O25" s="64" t="s">
        <v>55</v>
      </c>
      <c r="P25" s="63" t="s">
        <v>56</v>
      </c>
      <c r="Q25" s="8" t="s">
        <v>44</v>
      </c>
      <c r="R25" s="65">
        <v>0.52500000000000002</v>
      </c>
      <c r="S25" s="66">
        <f t="shared" si="3"/>
        <v>9.5287500000000005</v>
      </c>
      <c r="T25" s="43">
        <v>0</v>
      </c>
      <c r="U25" s="8">
        <f t="shared" si="0"/>
        <v>0</v>
      </c>
      <c r="V25" s="8">
        <f t="shared" si="1"/>
        <v>0</v>
      </c>
      <c r="W25" s="8">
        <f t="shared" si="2"/>
        <v>0</v>
      </c>
      <c r="X25" s="32"/>
      <c r="Y25" s="78"/>
    </row>
    <row r="26" spans="2:25" ht="15" customHeight="1" x14ac:dyDescent="0.25">
      <c r="B26" s="42" t="s">
        <v>0</v>
      </c>
      <c r="C26" s="60">
        <v>2</v>
      </c>
      <c r="D26" s="61"/>
      <c r="E26" s="60">
        <v>1</v>
      </c>
      <c r="F26" s="61"/>
      <c r="G26" s="62">
        <v>1</v>
      </c>
      <c r="H26" s="62" t="s">
        <v>38</v>
      </c>
      <c r="I26" s="62">
        <v>8</v>
      </c>
      <c r="J26" s="61">
        <v>6.05</v>
      </c>
      <c r="K26" s="61">
        <v>6.05</v>
      </c>
      <c r="L26" s="61">
        <v>8.0014000000000003</v>
      </c>
      <c r="M26" s="8" t="s">
        <v>39</v>
      </c>
      <c r="N26" s="63" t="s">
        <v>57</v>
      </c>
      <c r="O26" s="64" t="s">
        <v>57</v>
      </c>
      <c r="P26" s="63" t="s">
        <v>56</v>
      </c>
      <c r="Q26" s="8" t="s">
        <v>44</v>
      </c>
      <c r="R26" s="65">
        <v>0.54900000000000004</v>
      </c>
      <c r="S26" s="66">
        <f t="shared" si="3"/>
        <v>6.6429</v>
      </c>
      <c r="T26" s="43">
        <v>0</v>
      </c>
      <c r="U26" s="8">
        <f t="shared" si="0"/>
        <v>0</v>
      </c>
      <c r="V26" s="8">
        <f t="shared" si="1"/>
        <v>0</v>
      </c>
      <c r="W26" s="8">
        <f t="shared" si="2"/>
        <v>0</v>
      </c>
      <c r="X26" s="32"/>
      <c r="Y26" s="78"/>
    </row>
    <row r="27" spans="2:25" ht="15" customHeight="1" x14ac:dyDescent="0.25">
      <c r="B27" s="42" t="s">
        <v>0</v>
      </c>
      <c r="C27" s="60">
        <v>2</v>
      </c>
      <c r="D27" s="61"/>
      <c r="E27" s="60">
        <v>1</v>
      </c>
      <c r="F27" s="61"/>
      <c r="G27" s="62">
        <v>1</v>
      </c>
      <c r="H27" s="62" t="s">
        <v>38</v>
      </c>
      <c r="I27" s="62">
        <v>8.1</v>
      </c>
      <c r="J27" s="61">
        <v>6.05</v>
      </c>
      <c r="K27" s="61">
        <v>6.05</v>
      </c>
      <c r="L27" s="61">
        <v>8.1394000000000002</v>
      </c>
      <c r="M27" s="8" t="s">
        <v>39</v>
      </c>
      <c r="N27" s="63" t="s">
        <v>58</v>
      </c>
      <c r="O27" s="64" t="s">
        <v>58</v>
      </c>
      <c r="P27" s="63" t="s">
        <v>56</v>
      </c>
      <c r="Q27" s="8" t="s">
        <v>44</v>
      </c>
      <c r="R27" s="65">
        <v>0.41599999999999998</v>
      </c>
      <c r="S27" s="66">
        <f t="shared" si="3"/>
        <v>5.0335999999999999</v>
      </c>
      <c r="T27" s="43">
        <v>0</v>
      </c>
      <c r="U27" s="8">
        <f t="shared" si="0"/>
        <v>0</v>
      </c>
      <c r="V27" s="8">
        <f t="shared" si="1"/>
        <v>0</v>
      </c>
      <c r="W27" s="8">
        <f t="shared" si="2"/>
        <v>0</v>
      </c>
      <c r="X27" s="32"/>
      <c r="Y27" s="78"/>
    </row>
    <row r="28" spans="2:25" ht="15" customHeight="1" x14ac:dyDescent="0.25">
      <c r="B28" s="42" t="s">
        <v>0</v>
      </c>
      <c r="C28" s="60">
        <v>7</v>
      </c>
      <c r="D28" s="61"/>
      <c r="E28" s="60">
        <v>1</v>
      </c>
      <c r="F28" s="61"/>
      <c r="G28" s="62">
        <v>1</v>
      </c>
      <c r="H28" s="62" t="s">
        <v>38</v>
      </c>
      <c r="I28" s="62">
        <v>28</v>
      </c>
      <c r="J28" s="61">
        <v>6.05</v>
      </c>
      <c r="K28" s="61">
        <v>6.05</v>
      </c>
      <c r="L28" s="61">
        <v>28</v>
      </c>
      <c r="M28" s="8" t="s">
        <v>39</v>
      </c>
      <c r="N28" s="63" t="s">
        <v>59</v>
      </c>
      <c r="O28" s="64" t="s">
        <v>59</v>
      </c>
      <c r="P28" s="63" t="s">
        <v>49</v>
      </c>
      <c r="Q28" s="8" t="s">
        <v>44</v>
      </c>
      <c r="R28" s="65">
        <v>1.99</v>
      </c>
      <c r="S28" s="66">
        <f t="shared" si="3"/>
        <v>84.276499999999999</v>
      </c>
      <c r="T28" s="43">
        <v>0</v>
      </c>
      <c r="U28" s="8">
        <f t="shared" si="0"/>
        <v>0</v>
      </c>
      <c r="V28" s="8">
        <f t="shared" si="1"/>
        <v>0</v>
      </c>
      <c r="W28" s="8">
        <f t="shared" si="2"/>
        <v>0</v>
      </c>
      <c r="X28" s="32"/>
      <c r="Y28" s="78"/>
    </row>
    <row r="29" spans="2:25" ht="15" customHeight="1" x14ac:dyDescent="0.25">
      <c r="B29" s="42" t="s">
        <v>0</v>
      </c>
      <c r="C29" s="60">
        <v>8</v>
      </c>
      <c r="D29" s="61"/>
      <c r="E29" s="60">
        <v>1</v>
      </c>
      <c r="F29" s="61"/>
      <c r="G29" s="62">
        <v>1</v>
      </c>
      <c r="H29" s="62" t="s">
        <v>38</v>
      </c>
      <c r="I29" s="62">
        <v>36.200000000000003</v>
      </c>
      <c r="J29" s="61">
        <v>6.05</v>
      </c>
      <c r="K29" s="61">
        <v>6.05</v>
      </c>
      <c r="L29" s="61">
        <v>36.200000000000003</v>
      </c>
      <c r="M29" s="8" t="s">
        <v>39</v>
      </c>
      <c r="N29" s="63" t="s">
        <v>60</v>
      </c>
      <c r="O29" s="64" t="s">
        <v>60</v>
      </c>
      <c r="P29" s="63" t="s">
        <v>49</v>
      </c>
      <c r="Q29" s="8" t="s">
        <v>44</v>
      </c>
      <c r="R29" s="65">
        <v>1.81</v>
      </c>
      <c r="S29" s="66">
        <f t="shared" si="3"/>
        <v>87.603999999999999</v>
      </c>
      <c r="T29" s="43">
        <v>0</v>
      </c>
      <c r="U29" s="8">
        <f t="shared" si="0"/>
        <v>0</v>
      </c>
      <c r="V29" s="8">
        <f t="shared" si="1"/>
        <v>0</v>
      </c>
      <c r="W29" s="8">
        <f t="shared" si="2"/>
        <v>0</v>
      </c>
      <c r="X29" s="32"/>
      <c r="Y29" s="78"/>
    </row>
    <row r="30" spans="2:25" ht="15" customHeight="1" x14ac:dyDescent="0.25">
      <c r="B30" s="42" t="s">
        <v>0</v>
      </c>
      <c r="C30" s="60">
        <v>1</v>
      </c>
      <c r="D30" s="61"/>
      <c r="E30" s="60">
        <v>1</v>
      </c>
      <c r="F30" s="61"/>
      <c r="G30" s="62">
        <v>1</v>
      </c>
      <c r="H30" s="62" t="s">
        <v>38</v>
      </c>
      <c r="I30" s="62">
        <v>3.9</v>
      </c>
      <c r="J30" s="61">
        <v>6.05</v>
      </c>
      <c r="K30" s="61">
        <v>6.05</v>
      </c>
      <c r="L30" s="61">
        <v>3.9176000000000002</v>
      </c>
      <c r="M30" s="8" t="s">
        <v>39</v>
      </c>
      <c r="N30" s="63" t="s">
        <v>61</v>
      </c>
      <c r="O30" s="64" t="s">
        <v>61</v>
      </c>
      <c r="P30" s="63" t="s">
        <v>62</v>
      </c>
      <c r="Q30" s="8" t="s">
        <v>44</v>
      </c>
      <c r="R30" s="65">
        <v>1.913</v>
      </c>
      <c r="S30" s="66">
        <f t="shared" si="3"/>
        <v>11.573650000000001</v>
      </c>
      <c r="T30" s="43">
        <v>0</v>
      </c>
      <c r="U30" s="8">
        <f t="shared" si="0"/>
        <v>0</v>
      </c>
      <c r="V30" s="8">
        <f t="shared" si="1"/>
        <v>0</v>
      </c>
      <c r="W30" s="8">
        <f t="shared" si="2"/>
        <v>0</v>
      </c>
      <c r="X30" s="32"/>
      <c r="Y30" s="78"/>
    </row>
    <row r="31" spans="2:25" ht="15" customHeight="1" x14ac:dyDescent="0.25">
      <c r="B31" s="42" t="s">
        <v>0</v>
      </c>
      <c r="C31" s="60">
        <v>14</v>
      </c>
      <c r="D31" s="61"/>
      <c r="E31" s="60">
        <v>1</v>
      </c>
      <c r="F31" s="61"/>
      <c r="G31" s="62">
        <v>1</v>
      </c>
      <c r="H31" s="62" t="s">
        <v>38</v>
      </c>
      <c r="I31" s="62">
        <v>80.099999999999994</v>
      </c>
      <c r="J31" s="61">
        <v>6.05</v>
      </c>
      <c r="K31" s="61">
        <v>6.05</v>
      </c>
      <c r="L31" s="61">
        <v>80.104399999999998</v>
      </c>
      <c r="M31" s="8" t="s">
        <v>39</v>
      </c>
      <c r="N31" s="63" t="s">
        <v>63</v>
      </c>
      <c r="O31" s="64" t="s">
        <v>63</v>
      </c>
      <c r="P31" s="63" t="s">
        <v>52</v>
      </c>
      <c r="Q31" s="8" t="s">
        <v>44</v>
      </c>
      <c r="R31" s="65">
        <v>1.85</v>
      </c>
      <c r="S31" s="66">
        <f t="shared" si="3"/>
        <v>156.69500000000002</v>
      </c>
      <c r="T31" s="43">
        <v>0</v>
      </c>
      <c r="U31" s="8">
        <f t="shared" si="0"/>
        <v>0</v>
      </c>
      <c r="V31" s="8">
        <f t="shared" si="1"/>
        <v>0</v>
      </c>
      <c r="W31" s="8">
        <f t="shared" si="2"/>
        <v>0</v>
      </c>
      <c r="X31" s="32"/>
      <c r="Y31" s="78"/>
    </row>
    <row r="32" spans="2:25" x14ac:dyDescent="0.25">
      <c r="B32" s="42" t="s">
        <v>4</v>
      </c>
      <c r="C32" s="67" t="s">
        <v>29</v>
      </c>
      <c r="D32" s="68"/>
      <c r="E32" s="69"/>
      <c r="F32" s="68"/>
      <c r="G32" s="28"/>
      <c r="H32" s="28"/>
      <c r="I32" s="28"/>
      <c r="J32" s="68"/>
      <c r="K32" s="68"/>
      <c r="L32" s="68"/>
      <c r="M32" s="70"/>
      <c r="N32" s="70"/>
      <c r="O32" s="71"/>
      <c r="P32" s="70"/>
      <c r="Q32" s="70"/>
      <c r="R32" s="72"/>
      <c r="S32" s="73">
        <f>SUMIF(B:B,"Profiles",S:S)</f>
        <v>483.17115000000001</v>
      </c>
      <c r="T32" s="68"/>
      <c r="U32" s="70"/>
      <c r="V32" s="28">
        <f>SUMIF(B:B,"Profiles",V:V)</f>
        <v>43808398.818969741</v>
      </c>
      <c r="W32" s="11">
        <f>SUMIF(B:B,"Profiles",W:W)</f>
        <v>61637398.338317893</v>
      </c>
      <c r="X32" s="33"/>
    </row>
    <row r="34" spans="2:25" x14ac:dyDescent="0.25">
      <c r="C34" s="52" t="s">
        <v>64</v>
      </c>
      <c r="D34" s="51"/>
      <c r="E34" s="52"/>
      <c r="F34" s="51"/>
      <c r="G34" s="33"/>
      <c r="H34" s="33"/>
      <c r="I34" s="33"/>
      <c r="J34" s="51"/>
      <c r="K34" s="51"/>
      <c r="L34" s="51"/>
    </row>
    <row r="35" spans="2:25" x14ac:dyDescent="0.25">
      <c r="C35" s="53" t="s">
        <v>15</v>
      </c>
      <c r="D35" s="54"/>
      <c r="E35" s="53"/>
      <c r="F35" s="54"/>
      <c r="G35" s="55" t="s">
        <v>32</v>
      </c>
      <c r="H35" s="55" t="s">
        <v>65</v>
      </c>
      <c r="I35" s="55" t="s">
        <v>34</v>
      </c>
      <c r="J35" s="54"/>
      <c r="K35" s="54"/>
      <c r="L35" s="54"/>
      <c r="M35" s="56" t="s">
        <v>16</v>
      </c>
      <c r="N35" s="56" t="s">
        <v>35</v>
      </c>
      <c r="O35" s="57" t="s">
        <v>35</v>
      </c>
      <c r="P35" s="56" t="s">
        <v>20</v>
      </c>
      <c r="Q35" s="56" t="s">
        <v>66</v>
      </c>
      <c r="R35" s="58"/>
      <c r="S35" s="55" t="s">
        <v>22</v>
      </c>
      <c r="T35" s="54" t="s">
        <v>23</v>
      </c>
      <c r="U35" s="55" t="s">
        <v>67</v>
      </c>
      <c r="V35" s="55" t="s">
        <v>24</v>
      </c>
      <c r="W35" s="55" t="s">
        <v>25</v>
      </c>
      <c r="X35" s="34"/>
      <c r="Y35" s="78"/>
    </row>
    <row r="36" spans="2:25" ht="12.75" customHeight="1" x14ac:dyDescent="0.25">
      <c r="B36" s="42" t="s">
        <v>1</v>
      </c>
      <c r="C36" s="74">
        <v>1</v>
      </c>
      <c r="D36" s="37">
        <v>1</v>
      </c>
      <c r="E36" s="74">
        <v>1</v>
      </c>
      <c r="F36" s="75">
        <v>1</v>
      </c>
      <c r="G36" s="37">
        <v>1</v>
      </c>
      <c r="H36" s="37" t="s">
        <v>68</v>
      </c>
      <c r="I36" s="37">
        <v>1</v>
      </c>
      <c r="J36" s="61">
        <v>1</v>
      </c>
      <c r="K36" s="75"/>
      <c r="L36" s="75"/>
      <c r="M36" s="8" t="s">
        <v>69</v>
      </c>
      <c r="N36" s="63" t="s">
        <v>70</v>
      </c>
      <c r="O36" s="64" t="s">
        <v>70</v>
      </c>
      <c r="P36" s="8" t="s">
        <v>71</v>
      </c>
      <c r="Q36" s="8" t="s">
        <v>10</v>
      </c>
      <c r="R36" s="65">
        <v>0</v>
      </c>
      <c r="S36" s="8">
        <f t="shared" ref="S36:S54" si="4">C36*E36*R36</f>
        <v>0</v>
      </c>
      <c r="T36" s="42">
        <v>204240</v>
      </c>
      <c r="U36" s="37">
        <v>204240</v>
      </c>
      <c r="V36" s="8">
        <f t="shared" ref="V36:V54" si="5">J36*T36</f>
        <v>204240</v>
      </c>
      <c r="W36" s="8">
        <f t="shared" ref="W36:W54" si="6">C36*U36</f>
        <v>204240</v>
      </c>
      <c r="X36" s="32"/>
      <c r="Y36" s="78"/>
    </row>
    <row r="37" spans="2:25" ht="12.75" customHeight="1" x14ac:dyDescent="0.25">
      <c r="B37" s="42" t="s">
        <v>1</v>
      </c>
      <c r="C37" s="74">
        <v>1</v>
      </c>
      <c r="D37" s="37">
        <v>1</v>
      </c>
      <c r="E37" s="74">
        <v>1</v>
      </c>
      <c r="F37" s="75">
        <v>1</v>
      </c>
      <c r="G37" s="37">
        <v>1</v>
      </c>
      <c r="H37" s="37" t="s">
        <v>68</v>
      </c>
      <c r="I37" s="37">
        <v>1</v>
      </c>
      <c r="J37" s="61">
        <v>1</v>
      </c>
      <c r="K37" s="75"/>
      <c r="L37" s="75"/>
      <c r="M37" s="8" t="s">
        <v>69</v>
      </c>
      <c r="N37" s="63" t="s">
        <v>72</v>
      </c>
      <c r="O37" s="64" t="s">
        <v>72</v>
      </c>
      <c r="P37" s="8" t="s">
        <v>73</v>
      </c>
      <c r="Q37" s="8" t="s">
        <v>10</v>
      </c>
      <c r="R37" s="65">
        <v>0</v>
      </c>
      <c r="S37" s="8">
        <f t="shared" si="4"/>
        <v>0</v>
      </c>
      <c r="T37" s="42">
        <v>202400</v>
      </c>
      <c r="U37" s="37">
        <v>202400</v>
      </c>
      <c r="V37" s="8">
        <f t="shared" si="5"/>
        <v>202400</v>
      </c>
      <c r="W37" s="8">
        <f t="shared" si="6"/>
        <v>202400</v>
      </c>
      <c r="X37" s="32"/>
      <c r="Y37" s="78"/>
    </row>
    <row r="38" spans="2:25" ht="12.75" customHeight="1" x14ac:dyDescent="0.25">
      <c r="B38" s="42" t="s">
        <v>1</v>
      </c>
      <c r="C38" s="74">
        <v>4</v>
      </c>
      <c r="D38" s="37">
        <v>4</v>
      </c>
      <c r="E38" s="74">
        <v>1</v>
      </c>
      <c r="F38" s="75">
        <v>1</v>
      </c>
      <c r="G38" s="37">
        <v>1</v>
      </c>
      <c r="H38" s="37" t="s">
        <v>68</v>
      </c>
      <c r="I38" s="37">
        <v>4</v>
      </c>
      <c r="J38" s="61">
        <v>4</v>
      </c>
      <c r="K38" s="75"/>
      <c r="L38" s="75"/>
      <c r="M38" s="8" t="s">
        <v>69</v>
      </c>
      <c r="N38" s="63" t="s">
        <v>74</v>
      </c>
      <c r="O38" s="64" t="s">
        <v>74</v>
      </c>
      <c r="P38" s="8" t="s">
        <v>75</v>
      </c>
      <c r="Q38" s="8" t="s">
        <v>10</v>
      </c>
      <c r="R38" s="65">
        <v>0</v>
      </c>
      <c r="S38" s="8">
        <f t="shared" si="4"/>
        <v>0</v>
      </c>
      <c r="T38" s="42">
        <v>359375</v>
      </c>
      <c r="U38" s="37">
        <v>359375</v>
      </c>
      <c r="V38" s="8">
        <f t="shared" si="5"/>
        <v>1437500</v>
      </c>
      <c r="W38" s="8">
        <f t="shared" si="6"/>
        <v>1437500</v>
      </c>
      <c r="X38" s="32"/>
      <c r="Y38" s="78"/>
    </row>
    <row r="39" spans="2:25" ht="12.75" customHeight="1" x14ac:dyDescent="0.25">
      <c r="B39" s="42" t="s">
        <v>1</v>
      </c>
      <c r="C39" s="74">
        <v>18</v>
      </c>
      <c r="D39" s="37">
        <v>18</v>
      </c>
      <c r="E39" s="74">
        <v>1</v>
      </c>
      <c r="F39" s="75">
        <v>1</v>
      </c>
      <c r="G39" s="37">
        <v>1</v>
      </c>
      <c r="H39" s="37" t="s">
        <v>68</v>
      </c>
      <c r="I39" s="37">
        <v>18</v>
      </c>
      <c r="J39" s="61">
        <v>18</v>
      </c>
      <c r="K39" s="75"/>
      <c r="L39" s="75"/>
      <c r="M39" s="8" t="s">
        <v>69</v>
      </c>
      <c r="N39" s="63" t="s">
        <v>76</v>
      </c>
      <c r="O39" s="64" t="s">
        <v>76</v>
      </c>
      <c r="P39" s="8" t="s">
        <v>77</v>
      </c>
      <c r="Q39" s="8" t="s">
        <v>10</v>
      </c>
      <c r="R39" s="65">
        <v>0</v>
      </c>
      <c r="S39" s="8">
        <f t="shared" si="4"/>
        <v>0</v>
      </c>
      <c r="T39" s="42">
        <v>28750</v>
      </c>
      <c r="U39" s="37">
        <v>28750</v>
      </c>
      <c r="V39" s="8">
        <f t="shared" si="5"/>
        <v>517500</v>
      </c>
      <c r="W39" s="8">
        <f t="shared" si="6"/>
        <v>517500</v>
      </c>
      <c r="X39" s="32"/>
      <c r="Y39" s="78"/>
    </row>
    <row r="40" spans="2:25" ht="12.75" customHeight="1" x14ac:dyDescent="0.25">
      <c r="B40" s="42" t="s">
        <v>1</v>
      </c>
      <c r="C40" s="74">
        <v>1</v>
      </c>
      <c r="D40" s="37">
        <v>1</v>
      </c>
      <c r="E40" s="74">
        <v>1</v>
      </c>
      <c r="F40" s="75">
        <v>1</v>
      </c>
      <c r="G40" s="37">
        <v>1</v>
      </c>
      <c r="H40" s="37" t="s">
        <v>68</v>
      </c>
      <c r="I40" s="37">
        <v>1</v>
      </c>
      <c r="J40" s="61">
        <v>1</v>
      </c>
      <c r="K40" s="75"/>
      <c r="L40" s="75"/>
      <c r="M40" s="8" t="s">
        <v>69</v>
      </c>
      <c r="N40" s="63" t="s">
        <v>78</v>
      </c>
      <c r="O40" s="64" t="s">
        <v>78</v>
      </c>
      <c r="P40" s="8" t="s">
        <v>79</v>
      </c>
      <c r="Q40" s="8" t="s">
        <v>10</v>
      </c>
      <c r="R40" s="65">
        <v>0</v>
      </c>
      <c r="S40" s="8">
        <f t="shared" si="4"/>
        <v>0</v>
      </c>
      <c r="T40" s="42">
        <v>312800</v>
      </c>
      <c r="U40" s="37">
        <v>312800</v>
      </c>
      <c r="V40" s="8">
        <f t="shared" si="5"/>
        <v>312800</v>
      </c>
      <c r="W40" s="8">
        <f t="shared" si="6"/>
        <v>312800</v>
      </c>
      <c r="X40" s="32"/>
      <c r="Y40" s="78"/>
    </row>
    <row r="41" spans="2:25" ht="12.75" customHeight="1" x14ac:dyDescent="0.25">
      <c r="B41" s="42" t="s">
        <v>1</v>
      </c>
      <c r="C41" s="74">
        <v>1</v>
      </c>
      <c r="D41" s="37">
        <v>1</v>
      </c>
      <c r="E41" s="74">
        <v>1</v>
      </c>
      <c r="F41" s="75">
        <v>1</v>
      </c>
      <c r="G41" s="37">
        <v>1</v>
      </c>
      <c r="H41" s="37" t="s">
        <v>68</v>
      </c>
      <c r="I41" s="37">
        <v>1</v>
      </c>
      <c r="J41" s="61">
        <v>1</v>
      </c>
      <c r="K41" s="75"/>
      <c r="L41" s="75"/>
      <c r="M41" s="8" t="s">
        <v>69</v>
      </c>
      <c r="N41" s="63" t="s">
        <v>80</v>
      </c>
      <c r="O41" s="64" t="s">
        <v>80</v>
      </c>
      <c r="P41" s="8" t="s">
        <v>81</v>
      </c>
      <c r="Q41" s="8" t="s">
        <v>10</v>
      </c>
      <c r="R41" s="65">
        <v>0</v>
      </c>
      <c r="S41" s="8">
        <f t="shared" si="4"/>
        <v>0</v>
      </c>
      <c r="T41" s="42">
        <v>312800</v>
      </c>
      <c r="U41" s="37">
        <v>312800</v>
      </c>
      <c r="V41" s="8">
        <f t="shared" si="5"/>
        <v>312800</v>
      </c>
      <c r="W41" s="8">
        <f t="shared" si="6"/>
        <v>312800</v>
      </c>
      <c r="X41" s="32"/>
      <c r="Y41" s="78"/>
    </row>
    <row r="42" spans="2:25" ht="12.75" customHeight="1" x14ac:dyDescent="0.25">
      <c r="B42" s="42" t="s">
        <v>1</v>
      </c>
      <c r="C42" s="74">
        <v>2</v>
      </c>
      <c r="D42" s="37">
        <v>2</v>
      </c>
      <c r="E42" s="74">
        <v>1</v>
      </c>
      <c r="F42" s="75">
        <v>1</v>
      </c>
      <c r="G42" s="37">
        <v>1</v>
      </c>
      <c r="H42" s="37" t="s">
        <v>68</v>
      </c>
      <c r="I42" s="37">
        <v>2</v>
      </c>
      <c r="J42" s="61">
        <v>2</v>
      </c>
      <c r="K42" s="75"/>
      <c r="L42" s="75"/>
      <c r="M42" s="8" t="s">
        <v>69</v>
      </c>
      <c r="N42" s="63" t="s">
        <v>82</v>
      </c>
      <c r="O42" s="64" t="s">
        <v>82</v>
      </c>
      <c r="P42" s="8" t="s">
        <v>83</v>
      </c>
      <c r="Q42" s="8" t="s">
        <v>10</v>
      </c>
      <c r="R42" s="65">
        <v>0</v>
      </c>
      <c r="S42" s="8">
        <f t="shared" si="4"/>
        <v>0</v>
      </c>
      <c r="T42" s="42">
        <v>287500</v>
      </c>
      <c r="U42" s="37">
        <v>287500</v>
      </c>
      <c r="V42" s="8">
        <f t="shared" si="5"/>
        <v>575000</v>
      </c>
      <c r="W42" s="8">
        <f t="shared" si="6"/>
        <v>575000</v>
      </c>
      <c r="X42" s="32"/>
      <c r="Y42" s="78"/>
    </row>
    <row r="43" spans="2:25" ht="12.75" customHeight="1" x14ac:dyDescent="0.25">
      <c r="B43" s="42" t="s">
        <v>1</v>
      </c>
      <c r="C43" s="74">
        <v>104</v>
      </c>
      <c r="D43" s="37">
        <v>104</v>
      </c>
      <c r="E43" s="74">
        <v>1</v>
      </c>
      <c r="F43" s="75">
        <v>1</v>
      </c>
      <c r="G43" s="37">
        <v>1</v>
      </c>
      <c r="H43" s="37" t="s">
        <v>68</v>
      </c>
      <c r="I43" s="37">
        <v>104</v>
      </c>
      <c r="J43" s="61">
        <v>104</v>
      </c>
      <c r="K43" s="75"/>
      <c r="L43" s="75"/>
      <c r="M43" s="8" t="s">
        <v>69</v>
      </c>
      <c r="N43" s="63" t="s">
        <v>84</v>
      </c>
      <c r="O43" s="64" t="s">
        <v>84</v>
      </c>
      <c r="P43" s="8" t="s">
        <v>85</v>
      </c>
      <c r="Q43" s="8" t="s">
        <v>10</v>
      </c>
      <c r="R43" s="65">
        <v>0</v>
      </c>
      <c r="S43" s="8">
        <f t="shared" si="4"/>
        <v>0</v>
      </c>
      <c r="T43" s="42">
        <v>93437.5</v>
      </c>
      <c r="U43" s="37">
        <v>93437.5</v>
      </c>
      <c r="V43" s="8">
        <f t="shared" si="5"/>
        <v>9717500</v>
      </c>
      <c r="W43" s="8">
        <f t="shared" si="6"/>
        <v>9717500</v>
      </c>
      <c r="X43" s="32"/>
      <c r="Y43" s="78"/>
    </row>
    <row r="44" spans="2:25" ht="12.75" customHeight="1" x14ac:dyDescent="0.25">
      <c r="B44" s="42" t="s">
        <v>1</v>
      </c>
      <c r="C44" s="74">
        <v>4</v>
      </c>
      <c r="D44" s="37">
        <v>4</v>
      </c>
      <c r="E44" s="74">
        <v>1</v>
      </c>
      <c r="F44" s="75">
        <v>1</v>
      </c>
      <c r="G44" s="37">
        <v>1</v>
      </c>
      <c r="H44" s="37" t="s">
        <v>68</v>
      </c>
      <c r="I44" s="37">
        <v>4</v>
      </c>
      <c r="J44" s="61">
        <v>4</v>
      </c>
      <c r="K44" s="75"/>
      <c r="L44" s="75"/>
      <c r="M44" s="8" t="s">
        <v>69</v>
      </c>
      <c r="N44" s="63" t="s">
        <v>86</v>
      </c>
      <c r="O44" s="64" t="s">
        <v>86</v>
      </c>
      <c r="P44" s="8" t="s">
        <v>87</v>
      </c>
      <c r="Q44" s="8" t="s">
        <v>10</v>
      </c>
      <c r="R44" s="65">
        <v>0</v>
      </c>
      <c r="S44" s="8">
        <f t="shared" si="4"/>
        <v>0</v>
      </c>
      <c r="T44" s="42">
        <v>394621.41</v>
      </c>
      <c r="U44" s="37">
        <v>394621.41</v>
      </c>
      <c r="V44" s="8">
        <f t="shared" si="5"/>
        <v>1578485.64</v>
      </c>
      <c r="W44" s="8">
        <f t="shared" si="6"/>
        <v>1578485.64</v>
      </c>
      <c r="X44" s="32"/>
      <c r="Y44" s="78"/>
    </row>
    <row r="45" spans="2:25" ht="12.75" customHeight="1" x14ac:dyDescent="0.25">
      <c r="B45" s="42" t="s">
        <v>1</v>
      </c>
      <c r="C45" s="74">
        <v>4</v>
      </c>
      <c r="D45" s="37">
        <v>4</v>
      </c>
      <c r="E45" s="74">
        <v>1</v>
      </c>
      <c r="F45" s="75">
        <v>1</v>
      </c>
      <c r="G45" s="37">
        <v>1</v>
      </c>
      <c r="H45" s="37" t="s">
        <v>68</v>
      </c>
      <c r="I45" s="37">
        <v>4</v>
      </c>
      <c r="J45" s="61">
        <v>4</v>
      </c>
      <c r="K45" s="75"/>
      <c r="L45" s="75"/>
      <c r="M45" s="8" t="s">
        <v>69</v>
      </c>
      <c r="N45" s="63" t="s">
        <v>88</v>
      </c>
      <c r="O45" s="64" t="s">
        <v>88</v>
      </c>
      <c r="P45" s="8" t="s">
        <v>87</v>
      </c>
      <c r="Q45" s="8" t="s">
        <v>10</v>
      </c>
      <c r="R45" s="65">
        <v>0</v>
      </c>
      <c r="S45" s="8">
        <f t="shared" si="4"/>
        <v>0</v>
      </c>
      <c r="T45" s="42">
        <v>1555853.38</v>
      </c>
      <c r="U45" s="37">
        <v>1555853.38</v>
      </c>
      <c r="V45" s="8">
        <f t="shared" si="5"/>
        <v>6223413.5199999996</v>
      </c>
      <c r="W45" s="8">
        <f t="shared" si="6"/>
        <v>6223413.5199999996</v>
      </c>
      <c r="X45" s="32"/>
      <c r="Y45" s="78"/>
    </row>
    <row r="46" spans="2:25" ht="12.75" customHeight="1" x14ac:dyDescent="0.25">
      <c r="B46" s="42" t="s">
        <v>1</v>
      </c>
      <c r="C46" s="74">
        <v>4</v>
      </c>
      <c r="D46" s="37">
        <v>4</v>
      </c>
      <c r="E46" s="74">
        <v>1</v>
      </c>
      <c r="F46" s="75">
        <v>1</v>
      </c>
      <c r="G46" s="37">
        <v>1</v>
      </c>
      <c r="H46" s="37" t="s">
        <v>68</v>
      </c>
      <c r="I46" s="37">
        <v>4</v>
      </c>
      <c r="J46" s="61">
        <v>4</v>
      </c>
      <c r="K46" s="75"/>
      <c r="L46" s="75"/>
      <c r="M46" s="8" t="s">
        <v>69</v>
      </c>
      <c r="N46" s="63" t="s">
        <v>89</v>
      </c>
      <c r="O46" s="64" t="s">
        <v>89</v>
      </c>
      <c r="P46" s="8" t="s">
        <v>87</v>
      </c>
      <c r="Q46" s="8" t="s">
        <v>10</v>
      </c>
      <c r="R46" s="65">
        <v>0</v>
      </c>
      <c r="S46" s="8">
        <f t="shared" si="4"/>
        <v>0</v>
      </c>
      <c r="T46" s="42">
        <v>986274.75</v>
      </c>
      <c r="U46" s="37">
        <v>986274.75</v>
      </c>
      <c r="V46" s="8">
        <f t="shared" si="5"/>
        <v>3945099</v>
      </c>
      <c r="W46" s="8">
        <f t="shared" si="6"/>
        <v>3945099</v>
      </c>
      <c r="X46" s="32"/>
      <c r="Y46" s="78"/>
    </row>
    <row r="47" spans="2:25" ht="12.75" customHeight="1" x14ac:dyDescent="0.25">
      <c r="B47" s="42" t="s">
        <v>1</v>
      </c>
      <c r="C47" s="74">
        <v>4</v>
      </c>
      <c r="D47" s="37">
        <v>4</v>
      </c>
      <c r="E47" s="74">
        <v>1</v>
      </c>
      <c r="F47" s="75">
        <v>1</v>
      </c>
      <c r="G47" s="37">
        <v>1</v>
      </c>
      <c r="H47" s="37" t="s">
        <v>68</v>
      </c>
      <c r="I47" s="37">
        <v>4</v>
      </c>
      <c r="J47" s="61">
        <v>4</v>
      </c>
      <c r="K47" s="75"/>
      <c r="L47" s="75"/>
      <c r="M47" s="8" t="s">
        <v>69</v>
      </c>
      <c r="N47" s="63" t="s">
        <v>90</v>
      </c>
      <c r="O47" s="64" t="s">
        <v>91</v>
      </c>
      <c r="P47" s="8" t="s">
        <v>87</v>
      </c>
      <c r="Q47" s="8" t="s">
        <v>10</v>
      </c>
      <c r="R47" s="65">
        <v>0</v>
      </c>
      <c r="S47" s="8">
        <f t="shared" si="4"/>
        <v>0</v>
      </c>
      <c r="T47" s="42">
        <v>635764.81000000006</v>
      </c>
      <c r="U47" s="37">
        <v>635764.81000000006</v>
      </c>
      <c r="V47" s="8">
        <f t="shared" si="5"/>
        <v>2543059.2400000002</v>
      </c>
      <c r="W47" s="8">
        <f t="shared" si="6"/>
        <v>2543059.2400000002</v>
      </c>
      <c r="X47" s="32"/>
      <c r="Y47" s="78"/>
    </row>
    <row r="48" spans="2:25" ht="12.75" customHeight="1" x14ac:dyDescent="0.25">
      <c r="B48" s="42" t="s">
        <v>1</v>
      </c>
      <c r="C48" s="74">
        <v>96</v>
      </c>
      <c r="D48" s="37">
        <v>96</v>
      </c>
      <c r="E48" s="74">
        <v>1</v>
      </c>
      <c r="F48" s="75">
        <v>1</v>
      </c>
      <c r="G48" s="37">
        <v>1</v>
      </c>
      <c r="H48" s="37" t="s">
        <v>68</v>
      </c>
      <c r="I48" s="37">
        <v>96</v>
      </c>
      <c r="J48" s="61">
        <v>96</v>
      </c>
      <c r="K48" s="75"/>
      <c r="L48" s="75"/>
      <c r="M48" s="8" t="s">
        <v>69</v>
      </c>
      <c r="N48" s="63" t="s">
        <v>92</v>
      </c>
      <c r="O48" s="64" t="s">
        <v>92</v>
      </c>
      <c r="P48" s="8" t="s">
        <v>87</v>
      </c>
      <c r="Q48" s="8" t="s">
        <v>10</v>
      </c>
      <c r="R48" s="65">
        <v>0</v>
      </c>
      <c r="S48" s="8">
        <f t="shared" si="4"/>
        <v>0</v>
      </c>
      <c r="T48" s="42">
        <v>0</v>
      </c>
      <c r="U48" s="37">
        <v>0</v>
      </c>
      <c r="V48" s="8">
        <f t="shared" si="5"/>
        <v>0</v>
      </c>
      <c r="W48" s="8">
        <f t="shared" si="6"/>
        <v>0</v>
      </c>
      <c r="X48" s="32"/>
      <c r="Y48" s="78"/>
    </row>
    <row r="49" spans="2:25" ht="12.75" customHeight="1" x14ac:dyDescent="0.25">
      <c r="B49" s="42" t="s">
        <v>1</v>
      </c>
      <c r="C49" s="74">
        <v>24</v>
      </c>
      <c r="D49" s="37">
        <v>24</v>
      </c>
      <c r="E49" s="74">
        <v>1</v>
      </c>
      <c r="F49" s="75">
        <v>1</v>
      </c>
      <c r="G49" s="37">
        <v>1</v>
      </c>
      <c r="H49" s="37" t="s">
        <v>68</v>
      </c>
      <c r="I49" s="37">
        <v>24</v>
      </c>
      <c r="J49" s="61">
        <v>24</v>
      </c>
      <c r="K49" s="75"/>
      <c r="L49" s="75"/>
      <c r="M49" s="8" t="s">
        <v>69</v>
      </c>
      <c r="N49" s="63" t="s">
        <v>93</v>
      </c>
      <c r="O49" s="64" t="s">
        <v>93</v>
      </c>
      <c r="P49" s="8" t="s">
        <v>87</v>
      </c>
      <c r="Q49" s="8" t="s">
        <v>10</v>
      </c>
      <c r="R49" s="65">
        <v>0</v>
      </c>
      <c r="S49" s="8">
        <f t="shared" si="4"/>
        <v>0</v>
      </c>
      <c r="T49" s="42">
        <v>0</v>
      </c>
      <c r="U49" s="37">
        <v>0</v>
      </c>
      <c r="V49" s="8">
        <f t="shared" si="5"/>
        <v>0</v>
      </c>
      <c r="W49" s="8">
        <f t="shared" si="6"/>
        <v>0</v>
      </c>
      <c r="X49" s="32"/>
      <c r="Y49" s="78"/>
    </row>
    <row r="50" spans="2:25" ht="12.75" customHeight="1" x14ac:dyDescent="0.25">
      <c r="B50" s="42" t="s">
        <v>1</v>
      </c>
      <c r="C50" s="74">
        <v>16</v>
      </c>
      <c r="D50" s="37">
        <v>16</v>
      </c>
      <c r="E50" s="74">
        <v>1</v>
      </c>
      <c r="F50" s="75">
        <v>1</v>
      </c>
      <c r="G50" s="37">
        <v>1</v>
      </c>
      <c r="H50" s="37" t="s">
        <v>68</v>
      </c>
      <c r="I50" s="37">
        <v>16</v>
      </c>
      <c r="J50" s="61">
        <v>16</v>
      </c>
      <c r="K50" s="75"/>
      <c r="L50" s="75"/>
      <c r="M50" s="8" t="s">
        <v>69</v>
      </c>
      <c r="N50" s="63" t="s">
        <v>94</v>
      </c>
      <c r="O50" s="64" t="s">
        <v>94</v>
      </c>
      <c r="P50" s="8" t="s">
        <v>87</v>
      </c>
      <c r="Q50" s="8" t="s">
        <v>10</v>
      </c>
      <c r="R50" s="65">
        <v>0</v>
      </c>
      <c r="S50" s="8">
        <f t="shared" si="4"/>
        <v>0</v>
      </c>
      <c r="T50" s="42">
        <v>0</v>
      </c>
      <c r="U50" s="37">
        <v>0</v>
      </c>
      <c r="V50" s="8">
        <f t="shared" si="5"/>
        <v>0</v>
      </c>
      <c r="W50" s="8">
        <f t="shared" si="6"/>
        <v>0</v>
      </c>
      <c r="X50" s="32"/>
      <c r="Y50" s="78"/>
    </row>
    <row r="51" spans="2:25" ht="12.75" customHeight="1" x14ac:dyDescent="0.25">
      <c r="B51" s="42" t="s">
        <v>1</v>
      </c>
      <c r="C51" s="74">
        <v>16</v>
      </c>
      <c r="D51" s="37">
        <v>16</v>
      </c>
      <c r="E51" s="74">
        <v>1</v>
      </c>
      <c r="F51" s="75">
        <v>1</v>
      </c>
      <c r="G51" s="37">
        <v>1</v>
      </c>
      <c r="H51" s="37" t="s">
        <v>68</v>
      </c>
      <c r="I51" s="37">
        <v>16</v>
      </c>
      <c r="J51" s="61">
        <v>16</v>
      </c>
      <c r="K51" s="75"/>
      <c r="L51" s="75"/>
      <c r="M51" s="8" t="s">
        <v>69</v>
      </c>
      <c r="N51" s="63" t="s">
        <v>95</v>
      </c>
      <c r="O51" s="64" t="s">
        <v>95</v>
      </c>
      <c r="P51" s="8" t="s">
        <v>87</v>
      </c>
      <c r="Q51" s="8" t="s">
        <v>10</v>
      </c>
      <c r="R51" s="65">
        <v>0</v>
      </c>
      <c r="S51" s="8">
        <f t="shared" si="4"/>
        <v>0</v>
      </c>
      <c r="T51" s="42">
        <v>0</v>
      </c>
      <c r="U51" s="37">
        <v>0</v>
      </c>
      <c r="V51" s="8">
        <f t="shared" si="5"/>
        <v>0</v>
      </c>
      <c r="W51" s="8">
        <f t="shared" si="6"/>
        <v>0</v>
      </c>
      <c r="X51" s="32"/>
      <c r="Y51" s="78"/>
    </row>
    <row r="52" spans="2:25" ht="12.75" customHeight="1" x14ac:dyDescent="0.25">
      <c r="B52" s="42" t="s">
        <v>1</v>
      </c>
      <c r="C52" s="74">
        <v>2</v>
      </c>
      <c r="D52" s="37">
        <v>2</v>
      </c>
      <c r="E52" s="74">
        <v>1</v>
      </c>
      <c r="F52" s="75">
        <v>1</v>
      </c>
      <c r="G52" s="37">
        <v>1</v>
      </c>
      <c r="H52" s="37" t="s">
        <v>68</v>
      </c>
      <c r="I52" s="37">
        <v>2</v>
      </c>
      <c r="J52" s="61">
        <v>2</v>
      </c>
      <c r="K52" s="75"/>
      <c r="L52" s="75"/>
      <c r="M52" s="8" t="s">
        <v>69</v>
      </c>
      <c r="N52" s="63" t="s">
        <v>96</v>
      </c>
      <c r="O52" s="64" t="s">
        <v>96</v>
      </c>
      <c r="P52" s="8" t="s">
        <v>87</v>
      </c>
      <c r="Q52" s="8" t="s">
        <v>10</v>
      </c>
      <c r="R52" s="65">
        <v>0</v>
      </c>
      <c r="S52" s="8">
        <f t="shared" si="4"/>
        <v>0</v>
      </c>
      <c r="T52" s="42">
        <v>355443.59</v>
      </c>
      <c r="U52" s="37">
        <v>355443.59</v>
      </c>
      <c r="V52" s="8">
        <f t="shared" si="5"/>
        <v>710887.18</v>
      </c>
      <c r="W52" s="8">
        <f t="shared" si="6"/>
        <v>710887.18</v>
      </c>
      <c r="X52" s="32"/>
      <c r="Y52" s="78"/>
    </row>
    <row r="53" spans="2:25" ht="12.75" customHeight="1" x14ac:dyDescent="0.25">
      <c r="B53" s="42" t="s">
        <v>1</v>
      </c>
      <c r="C53" s="74">
        <v>4</v>
      </c>
      <c r="D53" s="37">
        <v>4</v>
      </c>
      <c r="E53" s="74">
        <v>1</v>
      </c>
      <c r="F53" s="75">
        <v>1</v>
      </c>
      <c r="G53" s="37">
        <v>1</v>
      </c>
      <c r="H53" s="37" t="s">
        <v>97</v>
      </c>
      <c r="I53" s="37">
        <v>20</v>
      </c>
      <c r="J53" s="61">
        <v>19.9724</v>
      </c>
      <c r="K53" s="75"/>
      <c r="L53" s="75"/>
      <c r="M53" s="8" t="s">
        <v>39</v>
      </c>
      <c r="N53" s="63" t="s">
        <v>98</v>
      </c>
      <c r="O53" s="64" t="s">
        <v>98</v>
      </c>
      <c r="P53" s="8" t="s">
        <v>99</v>
      </c>
      <c r="Q53" s="8" t="s">
        <v>44</v>
      </c>
      <c r="R53" s="65">
        <v>0.186</v>
      </c>
      <c r="S53" s="8">
        <f t="shared" si="4"/>
        <v>0.74399999999999999</v>
      </c>
      <c r="T53" s="42">
        <v>240637.51</v>
      </c>
      <c r="U53" s="37">
        <v>1455856.94</v>
      </c>
      <c r="V53" s="8">
        <f t="shared" si="5"/>
        <v>4806108.6047240002</v>
      </c>
      <c r="W53" s="8">
        <f t="shared" si="6"/>
        <v>5823427.7599999998</v>
      </c>
      <c r="X53" s="32"/>
      <c r="Y53" s="78"/>
    </row>
    <row r="54" spans="2:25" ht="12.75" customHeight="1" x14ac:dyDescent="0.25">
      <c r="B54" s="42" t="s">
        <v>1</v>
      </c>
      <c r="C54" s="74">
        <v>1</v>
      </c>
      <c r="D54" s="37">
        <v>1</v>
      </c>
      <c r="E54" s="74">
        <v>1</v>
      </c>
      <c r="F54" s="75">
        <v>1</v>
      </c>
      <c r="G54" s="37">
        <v>1</v>
      </c>
      <c r="H54" s="37" t="s">
        <v>97</v>
      </c>
      <c r="I54" s="37">
        <v>2</v>
      </c>
      <c r="J54" s="61">
        <v>2.0394000000000001</v>
      </c>
      <c r="K54" s="75"/>
      <c r="L54" s="75"/>
      <c r="M54" s="8" t="s">
        <v>39</v>
      </c>
      <c r="N54" s="63" t="s">
        <v>98</v>
      </c>
      <c r="O54" s="64" t="s">
        <v>98</v>
      </c>
      <c r="P54" s="8" t="s">
        <v>99</v>
      </c>
      <c r="Q54" s="8" t="s">
        <v>42</v>
      </c>
      <c r="R54" s="65">
        <v>0.186</v>
      </c>
      <c r="S54" s="8">
        <f t="shared" si="4"/>
        <v>0.186</v>
      </c>
      <c r="T54" s="42">
        <v>240637.51</v>
      </c>
      <c r="U54" s="37">
        <v>1455856.94</v>
      </c>
      <c r="V54" s="8">
        <f t="shared" si="5"/>
        <v>490756.13789400004</v>
      </c>
      <c r="W54" s="8">
        <f t="shared" si="6"/>
        <v>1455856.94</v>
      </c>
      <c r="X54" s="32"/>
      <c r="Y54" s="78"/>
    </row>
    <row r="55" spans="2:25" x14ac:dyDescent="0.25">
      <c r="B55" s="42" t="s">
        <v>4</v>
      </c>
      <c r="C55" s="67" t="s">
        <v>29</v>
      </c>
      <c r="D55" s="68"/>
      <c r="E55" s="69"/>
      <c r="F55" s="68"/>
      <c r="G55" s="28"/>
      <c r="H55" s="28"/>
      <c r="I55" s="28"/>
      <c r="J55" s="68"/>
      <c r="K55" s="68"/>
      <c r="L55" s="68"/>
      <c r="M55" s="70"/>
      <c r="N55" s="70"/>
      <c r="O55" s="71"/>
      <c r="P55" s="70"/>
      <c r="Q55" s="70"/>
      <c r="R55" s="72"/>
      <c r="S55" s="28">
        <f>SUMIF(B:B,"Articles",S:S)</f>
        <v>0.92999999999999994</v>
      </c>
      <c r="T55" s="68"/>
      <c r="U55" s="70"/>
      <c r="V55" s="28">
        <f>SUMIF(B:B,"Articles",V:V)</f>
        <v>33577549.322618</v>
      </c>
      <c r="W55" s="11">
        <f>SUMIF(B:B,"Articles",W:W)</f>
        <v>35559969.279999994</v>
      </c>
      <c r="X55" s="33"/>
    </row>
    <row r="57" spans="2:25" x14ac:dyDescent="0.25">
      <c r="C57" s="52" t="s">
        <v>2</v>
      </c>
      <c r="D57" s="51"/>
      <c r="E57" s="52"/>
      <c r="F57" s="51"/>
      <c r="G57" s="33"/>
      <c r="H57" s="33"/>
      <c r="I57" s="33"/>
      <c r="J57" s="51"/>
      <c r="K57" s="51"/>
      <c r="L57" s="51"/>
    </row>
    <row r="58" spans="2:25" x14ac:dyDescent="0.25">
      <c r="C58" s="53" t="s">
        <v>15</v>
      </c>
      <c r="D58" s="54"/>
      <c r="E58" s="53"/>
      <c r="F58" s="54"/>
      <c r="G58" s="55" t="s">
        <v>32</v>
      </c>
      <c r="H58" s="55"/>
      <c r="I58" s="55" t="s">
        <v>34</v>
      </c>
      <c r="J58" s="54"/>
      <c r="K58" s="54"/>
      <c r="L58" s="54"/>
      <c r="M58" s="56" t="s">
        <v>16</v>
      </c>
      <c r="N58" s="56" t="s">
        <v>35</v>
      </c>
      <c r="O58" s="57" t="s">
        <v>35</v>
      </c>
      <c r="P58" s="56" t="s">
        <v>20</v>
      </c>
      <c r="Q58" s="56" t="s">
        <v>66</v>
      </c>
      <c r="R58" s="58" t="s">
        <v>22</v>
      </c>
      <c r="S58" s="55" t="s">
        <v>22</v>
      </c>
      <c r="T58" s="54" t="s">
        <v>23</v>
      </c>
      <c r="U58" s="55" t="s">
        <v>67</v>
      </c>
      <c r="V58" s="55" t="s">
        <v>24</v>
      </c>
      <c r="W58" s="55" t="s">
        <v>25</v>
      </c>
      <c r="X58" s="34"/>
      <c r="Y58" s="78"/>
    </row>
    <row r="59" spans="2:25" ht="12.75" customHeight="1" x14ac:dyDescent="0.25">
      <c r="B59" s="42" t="s">
        <v>2</v>
      </c>
      <c r="C59" s="74">
        <v>1</v>
      </c>
      <c r="D59" s="75"/>
      <c r="E59" s="74">
        <v>190</v>
      </c>
      <c r="F59" s="75">
        <v>1</v>
      </c>
      <c r="G59" s="37">
        <v>190</v>
      </c>
      <c r="H59" s="37"/>
      <c r="I59" s="37">
        <v>111.9</v>
      </c>
      <c r="J59" s="61">
        <v>111.94451904</v>
      </c>
      <c r="K59" s="75"/>
      <c r="L59" s="75"/>
      <c r="M59" s="8" t="s">
        <v>39</v>
      </c>
      <c r="N59" s="63" t="s">
        <v>100</v>
      </c>
      <c r="O59" s="64" t="s">
        <v>100</v>
      </c>
      <c r="P59" s="8" t="s">
        <v>101</v>
      </c>
      <c r="Q59" s="8" t="s">
        <v>10</v>
      </c>
      <c r="R59" s="65">
        <v>7.8E-2</v>
      </c>
      <c r="S59" s="8">
        <f>C59*E59*R59</f>
        <v>14.82</v>
      </c>
      <c r="T59" s="8">
        <v>0</v>
      </c>
      <c r="U59" s="37">
        <v>0</v>
      </c>
      <c r="V59" s="8">
        <f t="shared" ref="V59:V71" si="7">J59*T59</f>
        <v>0</v>
      </c>
      <c r="W59" s="8">
        <f t="shared" ref="W59:W71" si="8">C59*U59</f>
        <v>0</v>
      </c>
      <c r="X59" s="32"/>
      <c r="Y59" s="78"/>
    </row>
    <row r="60" spans="2:25" ht="12.75" customHeight="1" x14ac:dyDescent="0.25">
      <c r="B60" s="42" t="s">
        <v>2</v>
      </c>
      <c r="C60" s="74">
        <v>1</v>
      </c>
      <c r="D60" s="75"/>
      <c r="E60" s="74">
        <v>215</v>
      </c>
      <c r="F60" s="75">
        <v>1</v>
      </c>
      <c r="G60" s="37">
        <v>215</v>
      </c>
      <c r="H60" s="37"/>
      <c r="I60" s="37">
        <v>12</v>
      </c>
      <c r="J60" s="61">
        <v>11.952119830000001</v>
      </c>
      <c r="K60" s="75"/>
      <c r="L60" s="75"/>
      <c r="M60" s="8" t="s">
        <v>39</v>
      </c>
      <c r="N60" s="63" t="s">
        <v>102</v>
      </c>
      <c r="O60" s="64" t="s">
        <v>102</v>
      </c>
      <c r="P60" s="8" t="s">
        <v>103</v>
      </c>
      <c r="Q60" s="8" t="s">
        <v>10</v>
      </c>
      <c r="R60" s="65">
        <v>6.9000000000000006E-2</v>
      </c>
      <c r="S60" s="8">
        <f t="shared" ref="S59:S71" si="9">C60*E60*R60</f>
        <v>14.835000000000001</v>
      </c>
      <c r="T60" s="8">
        <v>0</v>
      </c>
      <c r="U60" s="37">
        <v>0</v>
      </c>
      <c r="V60" s="8">
        <f t="shared" si="7"/>
        <v>0</v>
      </c>
      <c r="W60" s="8">
        <f t="shared" si="8"/>
        <v>0</v>
      </c>
      <c r="X60" s="32"/>
      <c r="Y60" s="78"/>
    </row>
    <row r="61" spans="2:25" ht="12.75" customHeight="1" x14ac:dyDescent="0.25">
      <c r="B61" s="42" t="s">
        <v>2</v>
      </c>
      <c r="C61" s="74">
        <v>1</v>
      </c>
      <c r="D61" s="75"/>
      <c r="E61" s="74">
        <v>470</v>
      </c>
      <c r="F61" s="75">
        <v>1</v>
      </c>
      <c r="G61" s="37">
        <v>470</v>
      </c>
      <c r="H61" s="37"/>
      <c r="I61" s="37">
        <v>100</v>
      </c>
      <c r="J61" s="61">
        <v>99.957382199999998</v>
      </c>
      <c r="K61" s="75"/>
      <c r="L61" s="75"/>
      <c r="M61" s="8" t="s">
        <v>39</v>
      </c>
      <c r="N61" s="63" t="s">
        <v>104</v>
      </c>
      <c r="O61" s="64" t="s">
        <v>104</v>
      </c>
      <c r="P61" s="8" t="s">
        <v>105</v>
      </c>
      <c r="Q61" s="8" t="s">
        <v>10</v>
      </c>
      <c r="R61" s="65">
        <v>0.32</v>
      </c>
      <c r="S61" s="8">
        <f t="shared" si="9"/>
        <v>150.4</v>
      </c>
      <c r="T61" s="8">
        <v>0</v>
      </c>
      <c r="U61" s="37">
        <v>0</v>
      </c>
      <c r="V61" s="8">
        <f t="shared" si="7"/>
        <v>0</v>
      </c>
      <c r="W61" s="8">
        <f t="shared" si="8"/>
        <v>0</v>
      </c>
      <c r="X61" s="32"/>
      <c r="Y61" s="78"/>
    </row>
    <row r="62" spans="2:25" ht="12.75" customHeight="1" x14ac:dyDescent="0.25">
      <c r="B62" s="42" t="s">
        <v>2</v>
      </c>
      <c r="C62" s="74">
        <v>1</v>
      </c>
      <c r="D62" s="75"/>
      <c r="E62" s="74">
        <v>500</v>
      </c>
      <c r="F62" s="75">
        <v>1</v>
      </c>
      <c r="G62" s="37">
        <v>500</v>
      </c>
      <c r="H62" s="37"/>
      <c r="I62" s="37">
        <v>6.7</v>
      </c>
      <c r="J62" s="61">
        <v>6.6844940199999998</v>
      </c>
      <c r="K62" s="75"/>
      <c r="L62" s="75"/>
      <c r="M62" s="8" t="s">
        <v>39</v>
      </c>
      <c r="N62" s="63" t="s">
        <v>106</v>
      </c>
      <c r="O62" s="64" t="s">
        <v>106</v>
      </c>
      <c r="P62" s="8" t="s">
        <v>107</v>
      </c>
      <c r="Q62" s="8" t="s">
        <v>10</v>
      </c>
      <c r="R62" s="65">
        <v>0.03</v>
      </c>
      <c r="S62" s="8">
        <f t="shared" si="9"/>
        <v>15</v>
      </c>
      <c r="T62" s="8">
        <v>0</v>
      </c>
      <c r="U62" s="37">
        <v>0</v>
      </c>
      <c r="V62" s="8">
        <f t="shared" si="7"/>
        <v>0</v>
      </c>
      <c r="W62" s="8">
        <f t="shared" si="8"/>
        <v>0</v>
      </c>
      <c r="X62" s="32"/>
      <c r="Y62" s="78"/>
    </row>
    <row r="63" spans="2:25" ht="12.75" customHeight="1" x14ac:dyDescent="0.25">
      <c r="B63" s="42" t="s">
        <v>2</v>
      </c>
      <c r="C63" s="74">
        <v>1</v>
      </c>
      <c r="D63" s="75"/>
      <c r="E63" s="74">
        <v>500</v>
      </c>
      <c r="F63" s="75">
        <v>1</v>
      </c>
      <c r="G63" s="37">
        <v>500</v>
      </c>
      <c r="H63" s="37"/>
      <c r="I63" s="37">
        <v>1.1000000000000001</v>
      </c>
      <c r="J63" s="61">
        <v>1.1386649600000001</v>
      </c>
      <c r="K63" s="75"/>
      <c r="L63" s="75"/>
      <c r="M63" s="8" t="s">
        <v>39</v>
      </c>
      <c r="N63" s="63" t="s">
        <v>108</v>
      </c>
      <c r="O63" s="64" t="s">
        <v>108</v>
      </c>
      <c r="P63" s="8" t="s">
        <v>107</v>
      </c>
      <c r="Q63" s="8" t="s">
        <v>10</v>
      </c>
      <c r="R63" s="65">
        <v>0.03</v>
      </c>
      <c r="S63" s="8">
        <f t="shared" si="9"/>
        <v>15</v>
      </c>
      <c r="T63" s="8">
        <v>0</v>
      </c>
      <c r="U63" s="37">
        <v>0</v>
      </c>
      <c r="V63" s="8">
        <f t="shared" si="7"/>
        <v>0</v>
      </c>
      <c r="W63" s="8">
        <f t="shared" si="8"/>
        <v>0</v>
      </c>
      <c r="X63" s="32"/>
      <c r="Y63" s="78"/>
    </row>
    <row r="64" spans="2:25" ht="12.75" customHeight="1" x14ac:dyDescent="0.25">
      <c r="B64" s="42" t="s">
        <v>2</v>
      </c>
      <c r="C64" s="74">
        <v>1</v>
      </c>
      <c r="D64" s="75"/>
      <c r="E64" s="74">
        <v>136</v>
      </c>
      <c r="F64" s="75">
        <v>1</v>
      </c>
      <c r="G64" s="37">
        <v>136</v>
      </c>
      <c r="H64" s="37"/>
      <c r="I64" s="37">
        <v>4.3</v>
      </c>
      <c r="J64" s="61">
        <v>4.29489374</v>
      </c>
      <c r="K64" s="75"/>
      <c r="L64" s="75"/>
      <c r="M64" s="8" t="s">
        <v>39</v>
      </c>
      <c r="N64" s="63" t="s">
        <v>109</v>
      </c>
      <c r="O64" s="64" t="s">
        <v>109</v>
      </c>
      <c r="P64" s="8" t="s">
        <v>110</v>
      </c>
      <c r="Q64" s="8" t="s">
        <v>10</v>
      </c>
      <c r="R64" s="65">
        <v>0.11</v>
      </c>
      <c r="S64" s="8">
        <f t="shared" si="9"/>
        <v>14.96</v>
      </c>
      <c r="T64" s="8">
        <v>0</v>
      </c>
      <c r="U64" s="37">
        <v>0</v>
      </c>
      <c r="V64" s="8">
        <f t="shared" si="7"/>
        <v>0</v>
      </c>
      <c r="W64" s="8">
        <f t="shared" si="8"/>
        <v>0</v>
      </c>
      <c r="X64" s="32"/>
      <c r="Y64" s="78"/>
    </row>
    <row r="65" spans="2:25" ht="12.75" customHeight="1" x14ac:dyDescent="0.25">
      <c r="B65" s="42" t="s">
        <v>2</v>
      </c>
      <c r="C65" s="74">
        <v>1</v>
      </c>
      <c r="D65" s="75"/>
      <c r="E65" s="74">
        <v>40</v>
      </c>
      <c r="F65" s="75">
        <v>1</v>
      </c>
      <c r="G65" s="37">
        <v>40</v>
      </c>
      <c r="H65" s="37"/>
      <c r="I65" s="37">
        <v>4.4000000000000004</v>
      </c>
      <c r="J65" s="61">
        <v>4.3525738699999996</v>
      </c>
      <c r="K65" s="75"/>
      <c r="L65" s="75"/>
      <c r="M65" s="8" t="s">
        <v>39</v>
      </c>
      <c r="N65" s="63" t="s">
        <v>111</v>
      </c>
      <c r="O65" s="64" t="s">
        <v>111</v>
      </c>
      <c r="P65" s="8" t="s">
        <v>112</v>
      </c>
      <c r="Q65" s="8" t="s">
        <v>10</v>
      </c>
      <c r="R65" s="65">
        <v>0.375</v>
      </c>
      <c r="S65" s="8">
        <f>C65*E65*R65</f>
        <v>15</v>
      </c>
      <c r="T65" s="8">
        <v>0</v>
      </c>
      <c r="U65" s="37">
        <v>0</v>
      </c>
      <c r="V65" s="8">
        <f t="shared" si="7"/>
        <v>0</v>
      </c>
      <c r="W65" s="8">
        <f t="shared" si="8"/>
        <v>0</v>
      </c>
      <c r="X65" s="32"/>
      <c r="Y65" s="78"/>
    </row>
    <row r="66" spans="2:25" ht="12.75" customHeight="1" x14ac:dyDescent="0.25">
      <c r="B66" s="42" t="s">
        <v>2</v>
      </c>
      <c r="C66" s="74">
        <v>1</v>
      </c>
      <c r="D66" s="75"/>
      <c r="E66" s="74">
        <v>535</v>
      </c>
      <c r="F66" s="75">
        <v>1</v>
      </c>
      <c r="G66" s="37">
        <v>535</v>
      </c>
      <c r="H66" s="37"/>
      <c r="I66" s="37">
        <v>95.8</v>
      </c>
      <c r="J66" s="61">
        <v>95.760955809999999</v>
      </c>
      <c r="K66" s="75"/>
      <c r="L66" s="75"/>
      <c r="M66" s="8" t="s">
        <v>39</v>
      </c>
      <c r="N66" s="63" t="s">
        <v>113</v>
      </c>
      <c r="O66" s="64" t="s">
        <v>113</v>
      </c>
      <c r="P66" s="8" t="s">
        <v>105</v>
      </c>
      <c r="Q66" s="8" t="s">
        <v>10</v>
      </c>
      <c r="R66" s="65">
        <v>0.28000000000000003</v>
      </c>
      <c r="S66" s="8">
        <f t="shared" si="9"/>
        <v>149.80000000000001</v>
      </c>
      <c r="T66" s="8">
        <v>0</v>
      </c>
      <c r="U66" s="37">
        <v>0</v>
      </c>
      <c r="V66" s="8">
        <f t="shared" si="7"/>
        <v>0</v>
      </c>
      <c r="W66" s="8">
        <f t="shared" si="8"/>
        <v>0</v>
      </c>
      <c r="X66" s="32"/>
      <c r="Y66" s="78"/>
    </row>
    <row r="67" spans="2:25" ht="12.75" customHeight="1" x14ac:dyDescent="0.25">
      <c r="B67" s="42" t="s">
        <v>2</v>
      </c>
      <c r="C67" s="74">
        <v>1</v>
      </c>
      <c r="D67" s="75"/>
      <c r="E67" s="74">
        <v>87</v>
      </c>
      <c r="F67" s="75">
        <v>1</v>
      </c>
      <c r="G67" s="37">
        <v>87</v>
      </c>
      <c r="H67" s="37"/>
      <c r="I67" s="37">
        <v>32.700000000000003</v>
      </c>
      <c r="J67" s="61">
        <v>32.725158690000001</v>
      </c>
      <c r="K67" s="75"/>
      <c r="L67" s="75"/>
      <c r="M67" s="8" t="s">
        <v>39</v>
      </c>
      <c r="N67" s="63" t="s">
        <v>114</v>
      </c>
      <c r="O67" s="64" t="s">
        <v>114</v>
      </c>
      <c r="P67" s="8" t="s">
        <v>105</v>
      </c>
      <c r="Q67" s="8" t="s">
        <v>10</v>
      </c>
      <c r="R67" s="65">
        <v>1.71</v>
      </c>
      <c r="S67" s="8">
        <f t="shared" si="9"/>
        <v>148.77000000000001</v>
      </c>
      <c r="T67" s="8">
        <v>0</v>
      </c>
      <c r="U67" s="37">
        <v>0</v>
      </c>
      <c r="V67" s="8">
        <f t="shared" si="7"/>
        <v>0</v>
      </c>
      <c r="W67" s="8">
        <f t="shared" si="8"/>
        <v>0</v>
      </c>
      <c r="X67" s="32"/>
      <c r="Y67" s="78"/>
    </row>
    <row r="68" spans="2:25" ht="12.75" customHeight="1" x14ac:dyDescent="0.25">
      <c r="B68" s="42" t="s">
        <v>2</v>
      </c>
      <c r="C68" s="74">
        <v>1</v>
      </c>
      <c r="D68" s="75"/>
      <c r="E68" s="74">
        <v>87</v>
      </c>
      <c r="F68" s="75">
        <v>1</v>
      </c>
      <c r="G68" s="37">
        <v>87</v>
      </c>
      <c r="H68" s="37"/>
      <c r="I68" s="37">
        <v>32.6</v>
      </c>
      <c r="J68" s="61">
        <v>32.569835660000003</v>
      </c>
      <c r="K68" s="75"/>
      <c r="L68" s="75"/>
      <c r="M68" s="8" t="s">
        <v>39</v>
      </c>
      <c r="N68" s="63" t="s">
        <v>115</v>
      </c>
      <c r="O68" s="64" t="s">
        <v>115</v>
      </c>
      <c r="P68" s="8" t="s">
        <v>107</v>
      </c>
      <c r="Q68" s="8" t="s">
        <v>10</v>
      </c>
      <c r="R68" s="65">
        <v>1.71</v>
      </c>
      <c r="S68" s="8">
        <f t="shared" si="9"/>
        <v>148.77000000000001</v>
      </c>
      <c r="T68" s="8">
        <v>0</v>
      </c>
      <c r="U68" s="37">
        <v>0</v>
      </c>
      <c r="V68" s="8">
        <f t="shared" si="7"/>
        <v>0</v>
      </c>
      <c r="W68" s="8">
        <f t="shared" si="8"/>
        <v>0</v>
      </c>
      <c r="X68" s="32"/>
      <c r="Y68" s="78"/>
    </row>
    <row r="69" spans="2:25" ht="12.75" customHeight="1" x14ac:dyDescent="0.25">
      <c r="B69" s="42" t="s">
        <v>2</v>
      </c>
      <c r="C69" s="74">
        <v>1</v>
      </c>
      <c r="D69" s="75"/>
      <c r="E69" s="74">
        <v>375</v>
      </c>
      <c r="F69" s="75">
        <v>1</v>
      </c>
      <c r="G69" s="37">
        <v>375</v>
      </c>
      <c r="H69" s="37"/>
      <c r="I69" s="37">
        <v>6.7</v>
      </c>
      <c r="J69" s="61">
        <v>6.6950001700000001</v>
      </c>
      <c r="K69" s="75"/>
      <c r="L69" s="75"/>
      <c r="M69" s="8" t="s">
        <v>39</v>
      </c>
      <c r="N69" s="63" t="s">
        <v>116</v>
      </c>
      <c r="O69" s="64" t="s">
        <v>116</v>
      </c>
      <c r="P69" s="8" t="s">
        <v>117</v>
      </c>
      <c r="Q69" s="8" t="s">
        <v>10</v>
      </c>
      <c r="R69" s="65">
        <v>0.04</v>
      </c>
      <c r="S69" s="8">
        <f t="shared" si="9"/>
        <v>15</v>
      </c>
      <c r="T69" s="8">
        <v>0</v>
      </c>
      <c r="U69" s="37">
        <v>0</v>
      </c>
      <c r="V69" s="8">
        <f t="shared" si="7"/>
        <v>0</v>
      </c>
      <c r="W69" s="8">
        <f t="shared" si="8"/>
        <v>0</v>
      </c>
      <c r="X69" s="32"/>
      <c r="Y69" s="78"/>
    </row>
    <row r="70" spans="2:25" ht="12.75" customHeight="1" x14ac:dyDescent="0.25">
      <c r="B70" s="42" t="s">
        <v>2</v>
      </c>
      <c r="C70" s="74">
        <v>1</v>
      </c>
      <c r="D70" s="75"/>
      <c r="E70" s="74">
        <v>125</v>
      </c>
      <c r="F70" s="75">
        <v>1</v>
      </c>
      <c r="G70" s="37">
        <v>125</v>
      </c>
      <c r="H70" s="37"/>
      <c r="I70" s="37">
        <v>49.2</v>
      </c>
      <c r="J70" s="61">
        <v>49.194858549999999</v>
      </c>
      <c r="K70" s="75"/>
      <c r="L70" s="75"/>
      <c r="M70" s="8" t="s">
        <v>39</v>
      </c>
      <c r="N70" s="63" t="s">
        <v>118</v>
      </c>
      <c r="O70" s="64" t="s">
        <v>118</v>
      </c>
      <c r="P70" s="8" t="s">
        <v>119</v>
      </c>
      <c r="Q70" s="8" t="s">
        <v>10</v>
      </c>
      <c r="R70" s="65">
        <v>0</v>
      </c>
      <c r="S70" s="8">
        <f t="shared" si="9"/>
        <v>0</v>
      </c>
      <c r="T70" s="8">
        <v>0</v>
      </c>
      <c r="U70" s="37">
        <v>0</v>
      </c>
      <c r="V70" s="8">
        <f t="shared" si="7"/>
        <v>0</v>
      </c>
      <c r="W70" s="8">
        <f t="shared" si="8"/>
        <v>0</v>
      </c>
      <c r="X70" s="32"/>
      <c r="Y70" s="78"/>
    </row>
    <row r="71" spans="2:25" ht="12.75" customHeight="1" x14ac:dyDescent="0.25">
      <c r="B71" s="42" t="s">
        <v>2</v>
      </c>
      <c r="C71" s="74">
        <v>1</v>
      </c>
      <c r="D71" s="75"/>
      <c r="E71" s="74">
        <v>125</v>
      </c>
      <c r="F71" s="75">
        <v>1</v>
      </c>
      <c r="G71" s="37">
        <v>125</v>
      </c>
      <c r="H71" s="37"/>
      <c r="I71" s="37">
        <v>30.2</v>
      </c>
      <c r="J71" s="61">
        <v>30.160356520000001</v>
      </c>
      <c r="K71" s="75"/>
      <c r="L71" s="75"/>
      <c r="M71" s="8" t="s">
        <v>39</v>
      </c>
      <c r="N71" s="63" t="s">
        <v>120</v>
      </c>
      <c r="O71" s="64" t="s">
        <v>120</v>
      </c>
      <c r="P71" s="8" t="s">
        <v>119</v>
      </c>
      <c r="Q71" s="8" t="s">
        <v>10</v>
      </c>
      <c r="R71" s="65">
        <v>0</v>
      </c>
      <c r="S71" s="8">
        <f t="shared" si="9"/>
        <v>0</v>
      </c>
      <c r="T71" s="8">
        <v>79062.5</v>
      </c>
      <c r="U71" s="37">
        <v>9882812.5</v>
      </c>
      <c r="V71" s="8">
        <f t="shared" si="7"/>
        <v>2384553.1873625</v>
      </c>
      <c r="W71" s="8">
        <f t="shared" si="8"/>
        <v>9882812.5</v>
      </c>
      <c r="X71" s="32"/>
      <c r="Y71" s="78"/>
    </row>
    <row r="72" spans="2:25" x14ac:dyDescent="0.25">
      <c r="B72" s="42" t="s">
        <v>4</v>
      </c>
      <c r="C72" s="67" t="s">
        <v>29</v>
      </c>
      <c r="D72" s="68"/>
      <c r="E72" s="69"/>
      <c r="F72" s="68"/>
      <c r="G72" s="28"/>
      <c r="H72" s="28"/>
      <c r="I72" s="28"/>
      <c r="J72" s="68"/>
      <c r="K72" s="68"/>
      <c r="L72" s="68"/>
      <c r="M72" s="70"/>
      <c r="N72" s="70"/>
      <c r="O72" s="71"/>
      <c r="P72" s="70"/>
      <c r="Q72" s="70"/>
      <c r="R72" s="72"/>
      <c r="S72" s="28">
        <f>SUMIF(B:B,"Gaskets",S:S)</f>
        <v>702.35500000000002</v>
      </c>
      <c r="T72" s="68"/>
      <c r="U72" s="70"/>
      <c r="V72" s="28">
        <f>SUMIF(B:B,"Gaskets",V:V)</f>
        <v>2384553.1873625</v>
      </c>
      <c r="W72" s="11">
        <f>SUMIF(B:B,"Gaskets",W:W)</f>
        <v>9882812.5</v>
      </c>
      <c r="X72" s="33"/>
    </row>
    <row r="73" spans="2:25" x14ac:dyDescent="0.25">
      <c r="W73" s="33"/>
      <c r="X73" s="3"/>
    </row>
    <row r="74" spans="2:25" x14ac:dyDescent="0.25">
      <c r="Q74" s="76" t="s">
        <v>31</v>
      </c>
      <c r="R74" s="69"/>
      <c r="S74" s="28">
        <f>SUMIF(B:B,"Sum",S:S)</f>
        <v>1186.45615</v>
      </c>
      <c r="T74" s="68"/>
      <c r="U74" s="28"/>
      <c r="V74" s="11">
        <f>SUMIF(B:B,"Sum",V:V)</f>
        <v>79770501.328950241</v>
      </c>
      <c r="W74" s="11">
        <f>SUMIF(B:B,"Sum",W:W)</f>
        <v>107080180.11831789</v>
      </c>
      <c r="X74" s="33"/>
    </row>
  </sheetData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Panam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Kuhlemann</dc:creator>
  <cp:lastModifiedBy>farrokh</cp:lastModifiedBy>
  <cp:lastPrinted>2025-09-13T07:12:38Z</cp:lastPrinted>
  <dcterms:created xsi:type="dcterms:W3CDTF">2025-08-12T05:59:01Z</dcterms:created>
  <dcterms:modified xsi:type="dcterms:W3CDTF">2025-09-13T07:47:55Z</dcterms:modified>
</cp:coreProperties>
</file>