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mpt Bank" sheetId="2" state="visible" r:id="rId4"/>
    <sheet name="AI Grid" sheetId="3" state="visible" r:id="rId5"/>
    <sheet name="AI Summary" sheetId="4" state="visible" r:id="rId6"/>
    <sheet name="Indexation" sheetId="5" state="visible" r:id="rId7"/>
    <sheet name="Technical" sheetId="6" state="visible" r:id="rId8"/>
    <sheet name="Backlinks" sheetId="7" state="visible" r:id="rId9"/>
    <sheet name="Brand Mentions" sheetId="8" state="visible" r:id="rId10"/>
    <sheet name="Conversion" sheetId="9" state="visible" r:id="rId11"/>
    <sheet name="Competitor Snapshot" sheetId="10" state="visible" r:id="rId12"/>
    <sheet name="Script Fill-ins" sheetId="11" state="visible" r:id="rId13"/>
  </sheets>
  <definedNames>
    <definedName function="false" hidden="true" localSheetId="2" name="_xlnm._FilterDatabase" vbProcedure="false">'AI Grid'!$A$4:$N$53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<sst xmlns="http://schemas.openxmlformats.org/spreadsheetml/2006/main" count="868" uniqueCount="609">
  <si>
    <t xml:space="preserve">Ito.ai SaaS SEO Breakdown: Audit Workbook</t>
  </si>
  <si>
    <t xml:space="preserve">Tracks every check for the video audit. Yellow cells are yours to fill in. Nothing in here is real audit data until you enter it.</t>
  </si>
  <si>
    <t xml:space="preserve">Color legend</t>
  </si>
  <si>
    <t xml:space="preserve">Yellow fill</t>
  </si>
  <si>
    <t xml:space="preserve">Cell for you to fill in.</t>
  </si>
  <si>
    <t xml:space="preserve">Yellow fill, blue text</t>
  </si>
  <si>
    <t xml:space="preserve">Pre-filled from your Ito content strategy file or my suggestion. Edit if wrong.</t>
  </si>
  <si>
    <t xml:space="preserve">Black text</t>
  </si>
  <si>
    <t xml:space="preserve">Formula. Do not overwrite.</t>
  </si>
  <si>
    <t xml:space="preserve">Green text</t>
  </si>
  <si>
    <t xml:space="preserve">Formula pulling from another tab. Do not overwrite.</t>
  </si>
  <si>
    <t xml:space="preserve">Gray italic</t>
  </si>
  <si>
    <t xml:space="preserve">Format hint or illustrative example. Not real data.</t>
  </si>
  <si>
    <t xml:space="preserve">Work through the tabs in this order</t>
  </si>
  <si>
    <t xml:space="preserve">Tab</t>
  </si>
  <si>
    <t xml:space="preserve">What to do</t>
  </si>
  <si>
    <t xml:space="preserve">Video section</t>
  </si>
  <si>
    <t xml:space="preserve">Approx. time</t>
  </si>
  <si>
    <t xml:space="preserve">Prompt Bank</t>
  </si>
  <si>
    <t xml:space="preserve">Review the 24 prompts. Swap in cleaner ones from your Ubersuggest exports if you prefer. Change "Run in video?" to control the priority set.</t>
  </si>
  <si>
    <t xml:space="preserve">3. AI search</t>
  </si>
  <si>
    <t xml:space="preserve">10 min</t>
  </si>
  <si>
    <t xml:space="preserve">AI Grid</t>
  </si>
  <si>
    <t xml:space="preserve">Run each prompt in ChatGPT, Perplexity and Google. Log mentions, citations, competitors and sources. Row 5 shows the format.</t>
  </si>
  <si>
    <t xml:space="preserve">60-90 min</t>
  </si>
  <si>
    <t xml:space="preserve">AI Summary</t>
  </si>
  <si>
    <t xml:space="preserve">Reads the grid automatically. Nothing to enter (except a custom competitor name if you want).</t>
  </si>
  <si>
    <t xml:space="preserve">2 min</t>
  </si>
  <si>
    <t xml:space="preserve">Indexation</t>
  </si>
  <si>
    <t xml:space="preserve">Google `site:` check, Semrush ranking count and Screaming Frog result for each of the 12 refresh pages.</t>
  </si>
  <si>
    <t xml:space="preserve">5. Technical</t>
  </si>
  <si>
    <t xml:space="preserve">30 min</t>
  </si>
  <si>
    <t xml:space="preserve">Technical</t>
  </si>
  <si>
    <t xml:space="preserve">Screaming Frog crawl stats, robots.txt AI bot check, schema check, UTM findings.</t>
  </si>
  <si>
    <t xml:space="preserve">Backlinks</t>
  </si>
  <si>
    <t xml:space="preserve">Semrush Backlink Analytics comparison and Backlink Gap targets.</t>
  </si>
  <si>
    <t xml:space="preserve">6. Link building</t>
  </si>
  <si>
    <t xml:space="preserve">Brand Mentions</t>
  </si>
  <si>
    <t xml:space="preserve">Reddit export counts, Hacker News counts, Google mentions, brand-word volume, entity checklist.</t>
  </si>
  <si>
    <t xml:space="preserve">7. Brand mentions</t>
  </si>
  <si>
    <t xml:space="preserve">Conversion</t>
  </si>
  <si>
    <t xml:space="preserve">Teardown of five pages. The impact-to-effort score ranks your fixes.</t>
  </si>
  <si>
    <t xml:space="preserve">8. Conversion</t>
  </si>
  <si>
    <t xml:space="preserve">20-30 min</t>
  </si>
  <si>
    <t xml:space="preserve">Competitor Snapshot</t>
  </si>
  <si>
    <t xml:space="preserve">Pre-filled from your Competitor Analysis tab. Refresh from Semrush and set the snapshot date before recording.</t>
  </si>
  <si>
    <t xml:space="preserve">2. Market</t>
  </si>
  <si>
    <t xml:space="preserve">15 min</t>
  </si>
  <si>
    <t xml:space="preserve">Script Fill-ins</t>
  </si>
  <si>
    <t xml:space="preserve">Every [BRACKET] from the script, with the cell that answers it. Fills itself as you complete the other tabs.</t>
  </si>
  <si>
    <t xml:space="preserve">All</t>
  </si>
  <si>
    <t xml:space="preserve">Rules for honest numbers</t>
  </si>
  <si>
    <t xml:space="preserve">• Leave a cell blank if you did not check it. Summaries only count what you entered.</t>
  </si>
  <si>
    <t xml:space="preserve">• AI answers vary between runs, location and account. Say "in my tests" on camera, and log the date.</t>
  </si>
  <si>
    <t xml:space="preserve">• Google `site:` counts are approximate and Semrush only shows rankings in the top 100. Treat both as signals, not proof.</t>
  </si>
  <si>
    <t xml:space="preserve">• Check the Competitor Snapshot reconciliation column before quoting any branded/non-branded percentage.</t>
  </si>
  <si>
    <t xml:space="preserve">24 prompts across 7 categories. "Added" means it was not in your strategy file. The 12 marked Yes feed the AI Grid.</t>
  </si>
  <si>
    <t xml:space="preserve">Edit the yellow cells to swap or reword prompts. Keep IDs (P01, P02...) unchanged because the AI Grid looks them up.</t>
  </si>
  <si>
    <t xml:space="preserve">ID</t>
  </si>
  <si>
    <t xml:space="preserve">Prompt (type it exactly like this)</t>
  </si>
  <si>
    <t xml:space="preserve">Category</t>
  </si>
  <si>
    <t xml:space="preserve">Source</t>
  </si>
  <si>
    <t xml:space="preserve">Run in video?</t>
  </si>
  <si>
    <t xml:space="preserve">Why it matters</t>
  </si>
  <si>
    <t xml:space="preserve">P01</t>
  </si>
  <si>
    <t xml:space="preserve">What are the best AI code review tools in 2026?</t>
  </si>
  <si>
    <t xml:space="preserve">Category discovery</t>
  </si>
  <si>
    <t xml:space="preserve">Strategy file (MOFU-13 / TOFU-04), reworded</t>
  </si>
  <si>
    <t xml:space="preserve">Yes</t>
  </si>
  <si>
    <t xml:space="preserve">The head-term buyers ask AI. Shows who owns the shortlist and which sources feed it.</t>
  </si>
  <si>
    <t xml:space="preserve">P02</t>
  </si>
  <si>
    <t xml:space="preserve">What are the best CodeRabbit alternatives?</t>
  </si>
  <si>
    <t xml:space="preserve">Alternatives / comparison</t>
  </si>
  <si>
    <t xml:space="preserve">Strategy file (MOFU-01)</t>
  </si>
  <si>
    <t xml:space="preserve">Highest-intent comparison query (KD 2 in your roadmap). Tests whether Ito is on the list at all.</t>
  </si>
  <si>
    <t xml:space="preserve">P03</t>
  </si>
  <si>
    <t xml:space="preserve">What is a good Greptile alternative for AI code review?</t>
  </si>
  <si>
    <t xml:space="preserve">Strategy file (MOFU-09)</t>
  </si>
  <si>
    <t xml:space="preserve">Greptile is the closest architectural peer. Shows if Ito is named next to it.</t>
  </si>
  <si>
    <t xml:space="preserve">P04</t>
  </si>
  <si>
    <t xml:space="preserve">Cubic vs CodeRabbit vs Greptile: which AI code review tool is best?</t>
  </si>
  <si>
    <t xml:space="preserve">Added</t>
  </si>
  <si>
    <t xml:space="preserve">Three-way comparisons are common in AI answers. Reveals which competitor pages get cited.</t>
  </si>
  <si>
    <t xml:space="preserve">P05</t>
  </si>
  <si>
    <t xml:space="preserve">Is there an AI code review tool that actually runs the code instead of just reading it?</t>
  </si>
  <si>
    <t xml:space="preserve">Differentiator</t>
  </si>
  <si>
    <t xml:space="preserve">Ito's core claim as a natural-language question. The single most important prompt for the pitch.</t>
  </si>
  <si>
    <t xml:space="preserve">P06</t>
  </si>
  <si>
    <t xml:space="preserve">How do I catch bugs that static analysis misses before they reach production?</t>
  </si>
  <si>
    <t xml:space="preserve">Problem-first version of Ito's message (RF-02 territory). Tests whether Ito content is retrievable.</t>
  </si>
  <si>
    <t xml:space="preserve">P07</t>
  </si>
  <si>
    <t xml:space="preserve">How should I review pull requests written by Claude Code or Cursor?</t>
  </si>
  <si>
    <t xml:space="preserve">Problem / how-to</t>
  </si>
  <si>
    <t xml:space="preserve">Added (extends TOFU-07)</t>
  </si>
  <si>
    <t xml:space="preserve">Agent-generated PRs are Ito's growth theme. Not covered in the strategy prompts.</t>
  </si>
  <si>
    <t xml:space="preserve">P08</t>
  </si>
  <si>
    <t xml:space="preserve">What is the best AI code review tool for a team of 30 engineers that needs SOC 2 compliance?</t>
  </si>
  <si>
    <t xml:space="preserve">Buyer evaluation</t>
  </si>
  <si>
    <t xml:space="preserve">Enterprise-style evaluation query. Tests the sales-assisted path and trust signals.</t>
  </si>
  <si>
    <t xml:space="preserve">P09</t>
  </si>
  <si>
    <t xml:space="preserve">Is Claude Sonnet 5 good enough to skip code review?</t>
  </si>
  <si>
    <t xml:space="preserve">Model review</t>
  </si>
  <si>
    <t xml:space="preserve">Strategy file (TOFU-03)</t>
  </si>
  <si>
    <t xml:space="preserve">Tests the model-review series idea CodeRabbit already wins with.</t>
  </si>
  <si>
    <t xml:space="preserve">P10</t>
  </si>
  <si>
    <t xml:space="preserve">What is Ito AI?</t>
  </si>
  <si>
    <t xml:space="preserve">Brand / entity</t>
  </si>
  <si>
    <t xml:space="preserve">Missing from the strategy. Shows whether AI models understand who Ito is, or confuse it with something else.</t>
  </si>
  <si>
    <t xml:space="preserve">P11</t>
  </si>
  <si>
    <t xml:space="preserve">Is ito.ai legit? Ito AI code review reviews</t>
  </si>
  <si>
    <t xml:space="preserve">Trust and reputation query. Shows which third-party sources describe Ito.</t>
  </si>
  <si>
    <t xml:space="preserve">P12</t>
  </si>
  <si>
    <t xml:space="preserve">Does AI code review actually catch real bugs, or is it mostly noise?</t>
  </si>
  <si>
    <t xml:space="preserve">Strategy file (TOFU-12), reworded</t>
  </si>
  <si>
    <t xml:space="preserve">Mirrors the skepticism found in your Reddit research. Tests who answers credibly.</t>
  </si>
  <si>
    <t xml:space="preserve">P13</t>
  </si>
  <si>
    <t xml:space="preserve">What is the best free AI code review tool for open source projects?</t>
  </si>
  <si>
    <t xml:space="preserve">No</t>
  </si>
  <si>
    <t xml:space="preserve">Only run if time allows. Tests the open-source angle for links and mentions.</t>
  </si>
  <si>
    <t xml:space="preserve">P14</t>
  </si>
  <si>
    <t xml:space="preserve">CodeRabbit vs Greptile vs Cubic pricing comparison</t>
  </si>
  <si>
    <t xml:space="preserve">Pricing pages often get cited. Shows if Ito's price is stated anywhere.</t>
  </si>
  <si>
    <t xml:space="preserve">P15</t>
  </si>
  <si>
    <t xml:space="preserve">What is the best Playwright alternative for AI-native teams?</t>
  </si>
  <si>
    <t xml:space="preserve">Strategy file (MOFU-03)</t>
  </si>
  <si>
    <t xml:space="preserve">Adjacent category from your roadmap.</t>
  </si>
  <si>
    <t xml:space="preserve">P16</t>
  </si>
  <si>
    <t xml:space="preserve">Is GitHub Copilot code review enough, or do I need another tool?</t>
  </si>
  <si>
    <t xml:space="preserve">Strategy file (MOFU-05), reworded</t>
  </si>
  <si>
    <t xml:space="preserve">Copilot is the default alternative for many GitHub teams.</t>
  </si>
  <si>
    <t xml:space="preserve">P17</t>
  </si>
  <si>
    <t xml:space="preserve">How do I test AI-generated code before merging it?</t>
  </si>
  <si>
    <t xml:space="preserve">Broader version of P06. Shows which content types get cited.</t>
  </si>
  <si>
    <t xml:space="preserve">P18</t>
  </si>
  <si>
    <t xml:space="preserve">What are the best tools to review AI-generated code?</t>
  </si>
  <si>
    <t xml:space="preserve">Strategy file (TOFU-07)</t>
  </si>
  <si>
    <t xml:space="preserve">Category variant with AI-generated code framing.</t>
  </si>
  <si>
    <t xml:space="preserve">P19</t>
  </si>
  <si>
    <t xml:space="preserve">Which AI code review tools integrate with GitHub and run tests on every pull request?</t>
  </si>
  <si>
    <t xml:space="preserve">Feature-specific version of P05.</t>
  </si>
  <si>
    <t xml:space="preserve">P20</t>
  </si>
  <si>
    <t xml:space="preserve">Ito vs CodeRabbit: how do they compare?</t>
  </si>
  <si>
    <t xml:space="preserve">Direct head-to-head. Shows whether Ito's own comparison page is cited.</t>
  </si>
  <si>
    <t xml:space="preserve">P21</t>
  </si>
  <si>
    <t xml:space="preserve">Who are the main competitors of Ito AI?</t>
  </si>
  <si>
    <t xml:space="preserve">Tests how AI models categorize Ito.</t>
  </si>
  <si>
    <t xml:space="preserve">P22</t>
  </si>
  <si>
    <t xml:space="preserve">What tools automatically test pull requests in a real running environment?</t>
  </si>
  <si>
    <t xml:space="preserve">Describes runtime testing without brand words.</t>
  </si>
  <si>
    <t xml:space="preserve">P23</t>
  </si>
  <si>
    <t xml:space="preserve">What are the best agentic QA tools for engineering teams?</t>
  </si>
  <si>
    <t xml:space="preserve">Strategy file (TOFU-06), reworded</t>
  </si>
  <si>
    <t xml:space="preserve">P24</t>
  </si>
  <si>
    <t xml:space="preserve">What are the risks of relying only on AI to review AI-written code?</t>
  </si>
  <si>
    <t xml:space="preserve">Community skepticism theme. Tests who owns the "AI reviewing AI" debate.</t>
  </si>
  <si>
    <t xml:space="preserve">AI Search Grid</t>
  </si>
  <si>
    <t xml:space="preserve">One row per prompt per platform. Change a Prompt ID in column B to test a different prompt. Duplicate a row and set Run to 2 for a second attempt.</t>
  </si>
  <si>
    <t xml:space="preserve">Log Yes/No only for what you actually saw. Row 5 is an illustration of the format, not a real result.</t>
  </si>
  <si>
    <t xml:space="preserve">Row</t>
  </si>
  <si>
    <t xml:space="preserve">Prompt ID</t>
  </si>
  <si>
    <t xml:space="preserve">Prompt</t>
  </si>
  <si>
    <t xml:space="preserve">Platform</t>
  </si>
  <si>
    <t xml:space="preserve">Date tested</t>
  </si>
  <si>
    <t xml:space="preserve">Run</t>
  </si>
  <si>
    <t xml:space="preserve">Ito mentioned?</t>
  </si>
  <si>
    <t xml:space="preserve">Ito cited with link?</t>
  </si>
  <si>
    <t xml:space="preserve">Ito position in list (#)</t>
  </si>
  <si>
    <t xml:space="preserve">Competitors named (comma separated)</t>
  </si>
  <si>
    <t xml:space="preserve">Top sources cited (domains or URLs)</t>
  </si>
  <si>
    <t xml:space="preserve">Source types (vendor, listicle, Reddit...)</t>
  </si>
  <si>
    <t xml:space="preserve">Screenshot file / notes</t>
  </si>
  <si>
    <t xml:space="preserve">EX</t>
  </si>
  <si>
    <t xml:space="preserve">ChatGPT</t>
  </si>
  <si>
    <t xml:space="preserve">2026-09-25</t>
  </si>
  <si>
    <t xml:space="preserve">CodeRabbit, Greptile, Graphite, Qodo</t>
  </si>
  <si>
    <t xml:space="preserve">coderabbit.ai, g2.com, reddit.com</t>
  </si>
  <si>
    <t xml:space="preserve">Vendor site, review site, Reddit</t>
  </si>
  <si>
    <t xml:space="preserve">chatgpt_P01.png</t>
  </si>
  <si>
    <t xml:space="preserve">G01</t>
  </si>
  <si>
    <t xml:space="preserve">G02</t>
  </si>
  <si>
    <t xml:space="preserve">Perplexity</t>
  </si>
  <si>
    <t xml:space="preserve">G03</t>
  </si>
  <si>
    <t xml:space="preserve">Google AI</t>
  </si>
  <si>
    <t xml:space="preserve">G04</t>
  </si>
  <si>
    <t xml:space="preserve">G05</t>
  </si>
  <si>
    <t xml:space="preserve">G06</t>
  </si>
  <si>
    <t xml:space="preserve">G07</t>
  </si>
  <si>
    <t xml:space="preserve">G08</t>
  </si>
  <si>
    <t xml:space="preserve">G09</t>
  </si>
  <si>
    <t xml:space="preserve">G10</t>
  </si>
  <si>
    <t xml:space="preserve">G11</t>
  </si>
  <si>
    <t xml:space="preserve">G12</t>
  </si>
  <si>
    <t xml:space="preserve">G13</t>
  </si>
  <si>
    <t xml:space="preserve">G14</t>
  </si>
  <si>
    <t xml:space="preserve">G15</t>
  </si>
  <si>
    <t xml:space="preserve">G16</t>
  </si>
  <si>
    <t xml:space="preserve">G17</t>
  </si>
  <si>
    <t xml:space="preserve">G18</t>
  </si>
  <si>
    <t xml:space="preserve">G19</t>
  </si>
  <si>
    <t xml:space="preserve">G20</t>
  </si>
  <si>
    <t xml:space="preserve">G21</t>
  </si>
  <si>
    <t xml:space="preserve">G22</t>
  </si>
  <si>
    <t xml:space="preserve">G23</t>
  </si>
  <si>
    <t xml:space="preserve">G24</t>
  </si>
  <si>
    <t xml:space="preserve">G25</t>
  </si>
  <si>
    <t xml:space="preserve">G26</t>
  </si>
  <si>
    <t xml:space="preserve">G27</t>
  </si>
  <si>
    <t xml:space="preserve">G28</t>
  </si>
  <si>
    <t xml:space="preserve">G29</t>
  </si>
  <si>
    <t xml:space="preserve">G30</t>
  </si>
  <si>
    <t xml:space="preserve">G31</t>
  </si>
  <si>
    <t xml:space="preserve">G32</t>
  </si>
  <si>
    <t xml:space="preserve">G33</t>
  </si>
  <si>
    <t xml:space="preserve">G34</t>
  </si>
  <si>
    <t xml:space="preserve">G35</t>
  </si>
  <si>
    <t xml:space="preserve">G36</t>
  </si>
  <si>
    <t xml:space="preserve">G37</t>
  </si>
  <si>
    <t xml:space="preserve">G38</t>
  </si>
  <si>
    <t xml:space="preserve">G39</t>
  </si>
  <si>
    <t xml:space="preserve">G40</t>
  </si>
  <si>
    <t xml:space="preserve">G41</t>
  </si>
  <si>
    <t xml:space="preserve">G42</t>
  </si>
  <si>
    <t xml:space="preserve">G43</t>
  </si>
  <si>
    <t xml:space="preserve">G44</t>
  </si>
  <si>
    <t xml:space="preserve">G45</t>
  </si>
  <si>
    <t xml:space="preserve">G46</t>
  </si>
  <si>
    <t xml:space="preserve">G47</t>
  </si>
  <si>
    <t xml:space="preserve">G48</t>
  </si>
  <si>
    <t xml:space="preserve">AI Visibility Summary</t>
  </si>
  <si>
    <t xml:space="preserve">Calculated from the AI Grid. Nothing to enter here except an optional custom competitor name.</t>
  </si>
  <si>
    <t xml:space="preserve">Headline (paste into your script):</t>
  </si>
  <si>
    <t xml:space="preserve">By platform</t>
  </si>
  <si>
    <t xml:space="preserve">Prompt runs tested</t>
  </si>
  <si>
    <t xml:space="preserve">Ito mentioned</t>
  </si>
  <si>
    <t xml:space="preserve">Ito cited with link</t>
  </si>
  <si>
    <t xml:space="preserve">Mention rate</t>
  </si>
  <si>
    <t xml:space="preserve">Citation rate</t>
  </si>
  <si>
    <t xml:space="preserve">All platforms</t>
  </si>
  <si>
    <t xml:space="preserve">By prompt category</t>
  </si>
  <si>
    <t xml:space="preserve">Competitors named in answers</t>
  </si>
  <si>
    <t xml:space="preserve">Competitor</t>
  </si>
  <si>
    <t xml:space="preserve">Runs naming it</t>
  </si>
  <si>
    <t xml:space="preserve">Share of tested runs</t>
  </si>
  <si>
    <t xml:space="preserve">CodeRabbit</t>
  </si>
  <si>
    <t xml:space="preserve">Greptile</t>
  </si>
  <si>
    <t xml:space="preserve">Graphite</t>
  </si>
  <si>
    <t xml:space="preserve">Cubic</t>
  </si>
  <si>
    <t xml:space="preserve">Qodo</t>
  </si>
  <si>
    <t xml:space="preserve">Copilot</t>
  </si>
  <si>
    <t xml:space="preserve">Cursor</t>
  </si>
  <si>
    <t xml:space="preserve">Sourcery</t>
  </si>
  <si>
    <t xml:space="preserve">Codacy</t>
  </si>
  <si>
    <t xml:space="preserve">Row 33 is blank so you can type any other competitor name. Matching is text-contains and not case sensitive.</t>
  </si>
  <si>
    <t xml:space="preserve">Indexation Check: the 12 refresh pages</t>
  </si>
  <si>
    <t xml:space="preserve">Prefilled from your Content Roadmap (RF-01 to RF-12). Yellow cells are for you. The Diagnosis column reads your inputs and suggests the likely cause.</t>
  </si>
  <si>
    <t xml:space="preserve">Summary (automatic)</t>
  </si>
  <si>
    <t xml:space="preserve">Pages tracked</t>
  </si>
  <si>
    <t xml:space="preserve">Non-indexable in Screaming Frog (technical block)</t>
  </si>
  <si>
    <t xml:space="preserve">Indexable but not found on Google (`site:` check)</t>
  </si>
  <si>
    <t xml:space="preserve">Found on Google (`site:` check)</t>
  </si>
  <si>
    <t xml:space="preserve">Pages with content that needs JavaScript</t>
  </si>
  <si>
    <t xml:space="preserve">Pages checked so far</t>
  </si>
  <si>
    <t xml:space="preserve">Say on camera:</t>
  </si>
  <si>
    <t xml:space="preserve">Yes / No</t>
  </si>
  <si>
    <t xml:space="preserve">number, 0 if none</t>
  </si>
  <si>
    <t xml:space="preserve">200 / 301 / 404</t>
  </si>
  <si>
    <t xml:space="preserve">Indexable / Non-Indexable</t>
  </si>
  <si>
    <t xml:space="preserve">noindex / Canonicalised / Blocked by robots.txt</t>
  </si>
  <si>
    <t xml:space="preserve">full URL, or "self"</t>
  </si>
  <si>
    <t xml:space="preserve">Yes / No / N/A</t>
  </si>
  <si>
    <t xml:space="preserve">Priority</t>
  </si>
  <si>
    <t xml:space="preserve">Page title</t>
  </si>
  <si>
    <t xml:space="preserve">URL (from strategy file)</t>
  </si>
  <si>
    <t xml:space="preserve">Strategy status (from file)</t>
  </si>
  <si>
    <t xml:space="preserve">Google: exact-title site: search shows it?</t>
  </si>
  <si>
    <t xml:space="preserve">Semrush: ranking keywords (#)</t>
  </si>
  <si>
    <t xml:space="preserve">In Screaming Frog crawl?</t>
  </si>
  <si>
    <t xml:space="preserve">HTTP status</t>
  </si>
  <si>
    <t xml:space="preserve">Indexability (from SF)</t>
  </si>
  <si>
    <t xml:space="preserve">Indexability status (from SF)</t>
  </si>
  <si>
    <t xml:space="preserve">Canonical points to (from SF)</t>
  </si>
  <si>
    <t xml:space="preserve">Article schema?</t>
  </si>
  <si>
    <t xml:space="preserve">Content in raw HTML?</t>
  </si>
  <si>
    <t xml:space="preserve">Diagnosis (automatic)</t>
  </si>
  <si>
    <t xml:space="preserve">Notes</t>
  </si>
  <si>
    <t xml:space="preserve">RF-01</t>
  </si>
  <si>
    <t xml:space="preserve">P1</t>
  </si>
  <si>
    <t xml:space="preserve">Why AI Code Review Needs to Read Your Code and Run It</t>
  </si>
  <si>
    <t xml:space="preserve">ito.ai/blog/ai-code-review-read-your-code-run-it</t>
  </si>
  <si>
    <t xml:space="preserve">De-indexed. Needs technical fix + content refresh</t>
  </si>
  <si>
    <t xml:space="preserve">RF-02</t>
  </si>
  <si>
    <t xml:space="preserve">P2</t>
  </si>
  <si>
    <t xml:space="preserve">Static Analysis Misses Bugs That Reach Production</t>
  </si>
  <si>
    <t xml:space="preserve">ito.ai/blog/static-analysis-misses-bugs-that-reach-production</t>
  </si>
  <si>
    <t xml:space="preserve">RF-03</t>
  </si>
  <si>
    <t xml:space="preserve">What Happened When DoltHub Ran Ito on 43 Pull Requests</t>
  </si>
  <si>
    <t xml:space="preserve">ito.ai/blog/what-happened-dolthub-ran-ito-43-pull-requests</t>
  </si>
  <si>
    <t xml:space="preserve">RF-04</t>
  </si>
  <si>
    <t xml:space="preserve">P3</t>
  </si>
  <si>
    <t xml:space="preserve">MTTR is the Wrong Metric for AI-Era Engineering Teams</t>
  </si>
  <si>
    <t xml:space="preserve">ito.ai/blog/mttr-wrong-metric-ai-engineering-teams</t>
  </si>
  <si>
    <t xml:space="preserve">De-indexed. Confirmed via direct Semrush search</t>
  </si>
  <si>
    <t xml:space="preserve">RF-05</t>
  </si>
  <si>
    <t xml:space="preserve">AI-Driven Testing: Why Your QA Still Runs Like It's 2015</t>
  </si>
  <si>
    <t xml:space="preserve">ito.ai/blog/ai-driven-testing-why-your-qa-still-runs-like-its-2015</t>
  </si>
  <si>
    <t xml:space="preserve">RF-06</t>
  </si>
  <si>
    <t xml:space="preserve">Moo: Giving Your Agents the Runtime Isolation git worktrees Need</t>
  </si>
  <si>
    <t xml:space="preserve">ito.ai/blog/moo-worktree-isolated-environments</t>
  </si>
  <si>
    <t xml:space="preserve">Likely de-indexed. Pattern-inferred, not individually confirmed</t>
  </si>
  <si>
    <t xml:space="preserve">RF-07</t>
  </si>
  <si>
    <t xml:space="preserve">What We Learned After Moving 100B Tokens/Week to Open-Weight Models</t>
  </si>
  <si>
    <t xml:space="preserve">ito.ai/blog/measuring-100b-tokens-week-open-weight-models</t>
  </si>
  <si>
    <t xml:space="preserve">RF-08</t>
  </si>
  <si>
    <t xml:space="preserve">Your AI-Scaled Engineering Org Needs Big-Org Processes</t>
  </si>
  <si>
    <t xml:space="preserve">ito.ai/blog/your-ai-scaled-engineering-org-needs-big-org-processes</t>
  </si>
  <si>
    <t xml:space="preserve">RF-09</t>
  </si>
  <si>
    <t xml:space="preserve">Your Fastest Model Is Probably Not Your Fastest Model</t>
  </si>
  <si>
    <t xml:space="preserve">ito.ai/blog/tokens-per-second-measures-emission-not-work</t>
  </si>
  <si>
    <t xml:space="preserve">RF-10</t>
  </si>
  <si>
    <t xml:space="preserve">The AI Model Plateau: Why Your Infrastructure Matters More Than the Next Release</t>
  </si>
  <si>
    <t xml:space="preserve">ito.ai/blog/ai-model-plateau-why-infrastructure-matters-more-next-release</t>
  </si>
  <si>
    <t xml:space="preserve">Possibly just not yet indexed (most recent post). Re-check first</t>
  </si>
  <si>
    <t xml:space="preserve">RF-11</t>
  </si>
  <si>
    <t xml:space="preserve">The Test Tax</t>
  </si>
  <si>
    <t xml:space="preserve">ito.ai/test-tax</t>
  </si>
  <si>
    <t xml:space="preserve">RF-12</t>
  </si>
  <si>
    <t xml:space="preserve">Why We Built Ito</t>
  </si>
  <si>
    <t xml:space="preserve">ito.ai/why-we-built-ito</t>
  </si>
  <si>
    <t xml:space="preserve">Note: "Not on Google" from a site: search is a signal, not proof. Search Console would confirm it. RF-10 is your most recent post, so it may simply not be indexed yet.</t>
  </si>
  <si>
    <t xml:space="preserve">Technical Findings</t>
  </si>
  <si>
    <t xml:space="preserve">Screaming Frog crawl log, site: comparison, AI crawler access, schema and tracking-parameter findings.</t>
  </si>
  <si>
    <t xml:space="preserve">A. Crawl setup and stats (Screaming Frog)</t>
  </si>
  <si>
    <t xml:space="preserve">Item</t>
  </si>
  <si>
    <t xml:space="preserve">Value</t>
  </si>
  <si>
    <t xml:space="preserve">Where to find it</t>
  </si>
  <si>
    <t xml:space="preserve">Screaming Frog version</t>
  </si>
  <si>
    <t xml:space="preserve">Help &gt; About</t>
  </si>
  <si>
    <t xml:space="preserve">Crawl date</t>
  </si>
  <si>
    <t xml:space="preserve">JavaScript rendering on?</t>
  </si>
  <si>
    <t xml:space="preserve">Configuration &gt; Spider &gt; Rendering</t>
  </si>
  <si>
    <t xml:space="preserve">Start URL used (after redirect)</t>
  </si>
  <si>
    <t xml:space="preserve">Type ito.ai in your browser first</t>
  </si>
  <si>
    <t xml:space="preserve">Exclusions used (regex)</t>
  </si>
  <si>
    <t xml:space="preserve">Configuration &gt; Exclude</t>
  </si>
  <si>
    <t xml:space="preserve">Total URLs crawled</t>
  </si>
  <si>
    <t xml:space="preserve">Bottom right of the window</t>
  </si>
  <si>
    <t xml:space="preserve">HTML pages, indexable</t>
  </si>
  <si>
    <t xml:space="preserve">Internal tab &gt; HTML &gt; Indexability</t>
  </si>
  <si>
    <t xml:space="preserve">HTML pages, non-indexable</t>
  </si>
  <si>
    <t xml:space="preserve">   of which: noindex</t>
  </si>
  <si>
    <t xml:space="preserve">Directives tab &gt; Noindex</t>
  </si>
  <si>
    <t xml:space="preserve">   of which: canonicalised elsewhere</t>
  </si>
  <si>
    <t xml:space="preserve">Canonicals tab &gt; Canonicalised</t>
  </si>
  <si>
    <t xml:space="preserve">   of which: blocked by robots.txt</t>
  </si>
  <si>
    <t xml:space="preserve">Response Codes &gt; Blocked by Robots.txt</t>
  </si>
  <si>
    <t xml:space="preserve">4xx pages</t>
  </si>
  <si>
    <t xml:space="preserve">Response Codes &gt; Client Error (4xx)</t>
  </si>
  <si>
    <t xml:space="preserve">3xx redirects</t>
  </si>
  <si>
    <t xml:space="preserve">Response Codes &gt; Redirection (3xx)</t>
  </si>
  <si>
    <t xml:space="preserve">URLs found in XML sitemap</t>
  </si>
  <si>
    <t xml:space="preserve">Sitemaps tab</t>
  </si>
  <si>
    <t xml:space="preserve">Pages with JavaScript-only content</t>
  </si>
  <si>
    <t xml:space="preserve">JavaScript tab (JS mode only)</t>
  </si>
  <si>
    <t xml:space="preserve">Internal links carrying UTM parameters</t>
  </si>
  <si>
    <t xml:space="preserve">Internal tab, search "utm_"</t>
  </si>
  <si>
    <t xml:space="preserve">Blog posts linking to homepage with UTMs</t>
  </si>
  <si>
    <t xml:space="preserve">Click the UTM homepage URL &gt; Inlinks</t>
  </si>
  <si>
    <t xml:space="preserve">Homepage UTM URL canonical points to</t>
  </si>
  <si>
    <t xml:space="preserve">Canonicals column for that URL</t>
  </si>
  <si>
    <t xml:space="preserve">Does non-www redirect to www (or reverse) cleanly?</t>
  </si>
  <si>
    <t xml:space="preserve">Browser check + Response Codes</t>
  </si>
  <si>
    <t xml:space="preserve">B. Google site: comparison</t>
  </si>
  <si>
    <t xml:space="preserve">Search</t>
  </si>
  <si>
    <t xml:space="preserve">Approx. result count</t>
  </si>
  <si>
    <t xml:space="preserve">What to look for</t>
  </si>
  <si>
    <t xml:space="preserve">site:www.ito.ai/blog</t>
  </si>
  <si>
    <t xml:space="preserve">Count is approximate. Say "roughly".</t>
  </si>
  <si>
    <t xml:space="preserve">site:ito.ai/blog</t>
  </si>
  <si>
    <t xml:space="preserve">Compare with the line above.</t>
  </si>
  <si>
    <t xml:space="preserve">Difference</t>
  </si>
  <si>
    <t xml:space="preserve">A big gap suggests non-www is also indexed (canonical or redirect issue).</t>
  </si>
  <si>
    <t xml:space="preserve">C. AI crawler access (robots.txt at ito.ai/robots.txt)</t>
  </si>
  <si>
    <t xml:space="preserve">Bot</t>
  </si>
  <si>
    <t xml:space="preserve">Status in robots.txt</t>
  </si>
  <si>
    <t xml:space="preserve">What it is used for</t>
  </si>
  <si>
    <t xml:space="preserve">Line you saw (paste it)</t>
  </si>
  <si>
    <t xml:space="preserve">GPTBot</t>
  </si>
  <si>
    <t xml:space="preserve">OpenAI crawler for model training data</t>
  </si>
  <si>
    <t xml:space="preserve">OAI-SearchBot</t>
  </si>
  <si>
    <t xml:space="preserve">OpenAI crawler for ChatGPT search results</t>
  </si>
  <si>
    <t xml:space="preserve">ChatGPT-User</t>
  </si>
  <si>
    <t xml:space="preserve">Fetches pages when a ChatGPT user asks it to</t>
  </si>
  <si>
    <t xml:space="preserve">ClaudeBot</t>
  </si>
  <si>
    <t xml:space="preserve">Anthropic crawler for model training data</t>
  </si>
  <si>
    <t xml:space="preserve">Claude-SearchBot</t>
  </si>
  <si>
    <t xml:space="preserve">Anthropic crawler for Claude search results</t>
  </si>
  <si>
    <t xml:space="preserve">PerplexityBot</t>
  </si>
  <si>
    <t xml:space="preserve">Perplexity crawler for its search index</t>
  </si>
  <si>
    <t xml:space="preserve">Google-Extended</t>
  </si>
  <si>
    <t xml:space="preserve">Controls Google AI training use. Does NOT affect Search or AI Overviews</t>
  </si>
  <si>
    <t xml:space="preserve">Googlebot</t>
  </si>
  <si>
    <t xml:space="preserve">Google Search crawler (also feeds AI Overviews)</t>
  </si>
  <si>
    <t xml:space="preserve">Bingbot</t>
  </si>
  <si>
    <t xml:space="preserve">Bing crawler</t>
  </si>
  <si>
    <t xml:space="preserve">CCBot</t>
  </si>
  <si>
    <t xml:space="preserve">Common Crawl, a dataset many AI models train on</t>
  </si>
  <si>
    <t xml:space="preserve">User-agent: * (wildcard)</t>
  </si>
  <si>
    <t xml:space="preserve">Rules that apply to every bot not listed</t>
  </si>
  <si>
    <t xml:space="preserve">Bots blocked (count)</t>
  </si>
  <si>
    <t xml:space="preserve">Blocked bot names</t>
  </si>
  <si>
    <t xml:space="preserve">Also possible: bots blocked at the CDN or firewall level (for example Cloudflare) without appearing in robots.txt.</t>
  </si>
  <si>
    <t xml:space="preserve">D. Structured data (schema)</t>
  </si>
  <si>
    <t xml:space="preserve">Page type</t>
  </si>
  <si>
    <t xml:space="preserve">Schema types found</t>
  </si>
  <si>
    <t xml:space="preserve">Present?</t>
  </si>
  <si>
    <t xml:space="preserve">Expected</t>
  </si>
  <si>
    <t xml:space="preserve">Homepage</t>
  </si>
  <si>
    <t xml:space="preserve">Organization (with sameAs), WebSite</t>
  </si>
  <si>
    <t xml:space="preserve">Blog post</t>
  </si>
  <si>
    <t xml:space="preserve">Article or BlogPosting, author, datePublished</t>
  </si>
  <si>
    <t xml:space="preserve">Comparison page</t>
  </si>
  <si>
    <t xml:space="preserve">SoftwareApplication or Product, FAQPage if FAQs exist</t>
  </si>
  <si>
    <t xml:space="preserve">Pricing page</t>
  </si>
  <si>
    <t xml:space="preserve">Product / Offer</t>
  </si>
  <si>
    <t xml:space="preserve">Docs / how-to</t>
  </si>
  <si>
    <t xml:space="preserve">HowTo or TechArticle if relevant</t>
  </si>
  <si>
    <t xml:space="preserve">E. Say on camera (automatic)</t>
  </si>
  <si>
    <t xml:space="preserve">Indexability</t>
  </si>
  <si>
    <t xml:space="preserve">AI crawlers</t>
  </si>
  <si>
    <t xml:space="preserve">UTMs</t>
  </si>
  <si>
    <t xml:space="preserve">Semrush Backlink Analytics comparison and Backlink Gap targets. Use Ubersuggest backlinks if your Semrush plan limits this.</t>
  </si>
  <si>
    <t xml:space="preserve">A. Domain comparison</t>
  </si>
  <si>
    <t xml:space="preserve">Domain</t>
  </si>
  <si>
    <t xml:space="preserve">Authority Score</t>
  </si>
  <si>
    <t xml:space="preserve">Referring domains</t>
  </si>
  <si>
    <t xml:space="preserve">Snapshot date</t>
  </si>
  <si>
    <t xml:space="preserve">Referring domains vs Ito</t>
  </si>
  <si>
    <t xml:space="preserve">0-100</t>
  </si>
  <si>
    <t xml:space="preserve">number</t>
  </si>
  <si>
    <t xml:space="preserve">YYYY-MM-DD</t>
  </si>
  <si>
    <t xml:space="preserve">automatic</t>
  </si>
  <si>
    <t xml:space="preserve">Tool used (Semrush / Ubersuggest)</t>
  </si>
  <si>
    <t xml:space="preserve">ito.ai</t>
  </si>
  <si>
    <t xml:space="preserve">coderabbit.ai</t>
  </si>
  <si>
    <t xml:space="preserve">greptile.com</t>
  </si>
  <si>
    <t xml:space="preserve">graphite.dev</t>
  </si>
  <si>
    <t xml:space="preserve">cubic.dev</t>
  </si>
  <si>
    <t xml:space="preserve">B. Backlink Gap targets: sites linking to competitors but not Ito</t>
  </si>
  <si>
    <t xml:space="preserve">Referring domain</t>
  </si>
  <si>
    <t xml:space="preserve">Site type</t>
  </si>
  <si>
    <t xml:space="preserve">Links to which competitors</t>
  </si>
  <si>
    <t xml:space="preserve">Relevance to Ito (1-5)</t>
  </si>
  <si>
    <t xml:space="preserve">Play (see script)</t>
  </si>
  <si>
    <t xml:space="preserve">Pitch angle / what to offer</t>
  </si>
  <si>
    <t xml:space="preserve">example.com</t>
  </si>
  <si>
    <t xml:space="preserve">Listicle / Newsletter / Directory / Community / Publication</t>
  </si>
  <si>
    <t xml:space="preserve">CodeRabbit, Greptile</t>
  </si>
  <si>
    <t xml:space="preserve">1-5</t>
  </si>
  <si>
    <t xml:space="preserve">1, 2 or 3</t>
  </si>
  <si>
    <t xml:space="preserve">One line: why they would link to Ito</t>
  </si>
  <si>
    <t xml:space="preserve">Targets found:</t>
  </si>
  <si>
    <t xml:space="preserve">C. Link asset ideas (from the three plays in the script)</t>
  </si>
  <si>
    <t xml:space="preserve">Asset</t>
  </si>
  <si>
    <t xml:space="preserve">Play</t>
  </si>
  <si>
    <t xml:space="preserve">Status</t>
  </si>
  <si>
    <t xml:space="preserve">Angle</t>
  </si>
  <si>
    <t xml:space="preserve">"We ran Ito on 100 real pull requests" study with downloadable dataset</t>
  </si>
  <si>
    <t xml:space="preserve">2 - Data asset</t>
  </si>
  <si>
    <t xml:space="preserve">Idea</t>
  </si>
  <si>
    <t xml:space="preserve">Original data that editors and newsletters link to</t>
  </si>
  <si>
    <t xml:space="preserve">Public example reports on open-source repos</t>
  </si>
  <si>
    <t xml:space="preserve">3 - Open source angle</t>
  </si>
  <si>
    <t xml:space="preserve">Ready-made proof pages that maintainers and newsletters can reference</t>
  </si>
  <si>
    <t xml:space="preserve">Free tier for open-source projects</t>
  </si>
  <si>
    <t xml:space="preserve">Angle for maintainers, GitHub lists and developer newsletters</t>
  </si>
  <si>
    <t xml:space="preserve">Model review series ("is [model] good at code review?")</t>
  </si>
  <si>
    <t xml:space="preserve">Recurring, citable data. CodeRabbit's version already earns traffic</t>
  </si>
  <si>
    <t xml:space="preserve">Reddit export, Hacker News and Google mention counts, brand-word volume, third-party mentions and an entity checklist.</t>
  </si>
  <si>
    <t xml:space="preserve">A. Mention counts by brand</t>
  </si>
  <si>
    <t xml:space="preserve">Brand</t>
  </si>
  <si>
    <t xml:space="preserve">Reddit export mentions</t>
  </si>
  <si>
    <t xml:space="preserve">Hacker News stories</t>
  </si>
  <si>
    <t xml:space="preserve">Hacker News comments</t>
  </si>
  <si>
    <t xml:space="preserve">Google: pages mentioning it (first 3 pages)</t>
  </si>
  <si>
    <t xml:space="preserve">Total</t>
  </si>
  <si>
    <t xml:space="preserve">Share of mentions</t>
  </si>
  <si>
    <t xml:space="preserve">Search term used</t>
  </si>
  <si>
    <t xml:space="preserve">Exact text or regex you searched</t>
  </si>
  <si>
    <t xml:space="preserve">Ito</t>
  </si>
  <si>
    <t xml:space="preserve">\bito\b (Ito AI / ito.ai)</t>
  </si>
  <si>
    <t xml:space="preserve">coderabbit</t>
  </si>
  <si>
    <t xml:space="preserve">greptile</t>
  </si>
  <si>
    <t xml:space="preserve">cubic (check context)</t>
  </si>
  <si>
    <t xml:space="preserve">qodo</t>
  </si>
  <si>
    <t xml:space="preserve">graphite (check context)</t>
  </si>
  <si>
    <t xml:space="preserve">Reddit formula for Google Sheets or Excel: =SUMPRODUCT(--REGEXMATCH(A2:A1000,"(?i)\bito\b")). Replace A with the comment column. In Excel without REGEXMATCH, use Find with "Match case" for "Ito" and check context.</t>
  </si>
  <si>
    <t xml:space="preserve">B. Brand-word search volume (Semrush Keyword Overview)</t>
  </si>
  <si>
    <t xml:space="preserve">Keyword</t>
  </si>
  <si>
    <t xml:space="preserve">Monthly volume</t>
  </si>
  <si>
    <t xml:space="preserve">Keyword difficulty</t>
  </si>
  <si>
    <t xml:space="preserve">What the top results show</t>
  </si>
  <si>
    <t xml:space="preserve">ito</t>
  </si>
  <si>
    <t xml:space="preserve">ito ai</t>
  </si>
  <si>
    <t xml:space="preserve">ito code review</t>
  </si>
  <si>
    <t xml:space="preserve">"coderabbit" is included as a reference for a clean brand term. If "ito" shows mostly unrelated results, that is your brand ambiguity point.</t>
  </si>
  <si>
    <t xml:space="preserve">C. Third-party mentions of Ito found</t>
  </si>
  <si>
    <t xml:space="preserve">Site / page</t>
  </si>
  <si>
    <t xml:space="preserve">Type</t>
  </si>
  <si>
    <t xml:space="preserve">Sentiment</t>
  </si>
  <si>
    <t xml:space="preserve">Links to Ito?</t>
  </si>
  <si>
    <t xml:space="preserve">URL</t>
  </si>
  <si>
    <t xml:space="preserve">example.com/best-ai-code-review</t>
  </si>
  <si>
    <t xml:space="preserve">Listicle / Reddit / HN / Newsletter / Directory / Podcast</t>
  </si>
  <si>
    <t xml:space="preserve">Positive / Neutral / Negative</t>
  </si>
  <si>
    <t xml:space="preserve">https://...</t>
  </si>
  <si>
    <t xml:space="preserve">Mentions logged:</t>
  </si>
  <si>
    <t xml:space="preserve">D. Entity clarity checklist</t>
  </si>
  <si>
    <t xml:space="preserve">Profile / signal</t>
  </si>
  <si>
    <t xml:space="preserve">Link or note</t>
  </si>
  <si>
    <t xml:space="preserve">Organization schema with sameAs on homepage</t>
  </si>
  <si>
    <t xml:space="preserve">G2 profile</t>
  </si>
  <si>
    <t xml:space="preserve">GitHub Marketplace listing</t>
  </si>
  <si>
    <t xml:space="preserve">LinkedIn company page</t>
  </si>
  <si>
    <t xml:space="preserve">Crunchbase profile</t>
  </si>
  <si>
    <t xml:space="preserve">Product Hunt page</t>
  </si>
  <si>
    <t xml:space="preserve">Consistent naming ("Ito", ito.ai) across profiles</t>
  </si>
  <si>
    <t xml:space="preserve">Missing:</t>
  </si>
  <si>
    <t xml:space="preserve">Conversion Teardown</t>
  </si>
  <si>
    <t xml:space="preserve">Five pages plus one blog post. The Priority score (impact divided by effort) ranks your fixes. Screenshot each fix you plan to show.</t>
  </si>
  <si>
    <t xml:space="preserve">Page</t>
  </si>
  <si>
    <t xml:space="preserve">Primary CTA text (exact)</t>
  </si>
  <si>
    <t xml:space="preserve">Proof above the fold?</t>
  </si>
  <si>
    <t xml:space="preserve">Friction before starting (sign-in, form fields...)</t>
  </si>
  <si>
    <t xml:space="preserve">Route for larger teams?</t>
  </si>
  <si>
    <t xml:space="preserve">Links to a live example report?</t>
  </si>
  <si>
    <t xml:space="preserve">Mobile layout OK?</t>
  </si>
  <si>
    <t xml:space="preserve">PageSpeed mobile score (0-100)</t>
  </si>
  <si>
    <t xml:space="preserve">What I observed</t>
  </si>
  <si>
    <t xml:space="preserve">Recommended fix</t>
  </si>
  <si>
    <t xml:space="preserve">Impact</t>
  </si>
  <si>
    <t xml:space="preserve">Effort</t>
  </si>
  <si>
    <t xml:space="preserve">Priority score</t>
  </si>
  <si>
    <t xml:space="preserve">Screenshot file</t>
  </si>
  <si>
    <t xml:space="preserve">e.g. "Start free"</t>
  </si>
  <si>
    <t xml:space="preserve">e.g. "GitHub login required"</t>
  </si>
  <si>
    <t xml:space="preserve">One factual sentence</t>
  </si>
  <si>
    <t xml:space="preserve">One testable change</t>
  </si>
  <si>
    <t xml:space="preserve">High / Medium / Low</t>
  </si>
  <si>
    <t xml:space="preserve">file name</t>
  </si>
  <si>
    <t xml:space="preserve">Ito vs CodeRabbit page</t>
  </si>
  <si>
    <t xml:space="preserve">/review (live example)</t>
  </si>
  <si>
    <t xml:space="preserve">Blog post (DoltHub case study)</t>
  </si>
  <si>
    <t xml:space="preserve">Enterprise / contact route</t>
  </si>
  <si>
    <t xml:space="preserve">Top fix (highest Priority score):</t>
  </si>
  <si>
    <t xml:space="preserve">Priority score = impact (High 3, Medium 2, Low 1) divided by effort (High 3, Medium 2, Low 1). Higher is better. Pick your top three fixes for the video.</t>
  </si>
  <si>
    <t xml:space="preserve">Pre-filled from the Competitor Analysis tab of your Ito content strategy (Semrush Top Pages exports). Refresh from Semrush before recording.</t>
  </si>
  <si>
    <t xml:space="preserve">Snapshot date:</t>
  </si>
  <si>
    <t xml:space="preserve">Enter the month you pulled the data (for the script: "as of [MONTH, YEAR]").</t>
  </si>
  <si>
    <t xml:space="preserve">Total organic traffic / mo</t>
  </si>
  <si>
    <t xml:space="preserve">Organic pages</t>
  </si>
  <si>
    <t xml:space="preserve">Branded share (stated in file)</t>
  </si>
  <si>
    <t xml:space="preserve">Non-branded traffic / mo (from file)</t>
  </si>
  <si>
    <t xml:space="preserve">Implied non-branded share</t>
  </si>
  <si>
    <t xml:space="preserve">Non-branded % stated in file</t>
  </si>
  <si>
    <t xml:space="preserve">Reconciliation check</t>
  </si>
  <si>
    <t xml:space="preserve">Note</t>
  </si>
  <si>
    <t xml:space="preserve">Homepage is 14.2K of traffic. Model-review post series drives most non-branded traffic.</t>
  </si>
  <si>
    <t xml:space="preserve">Biggest non-branded page is a generic developer-tools listicle (732 visits/mo).</t>
  </si>
  <si>
    <t xml:space="preserve">Mostly git-command tutorials, not AI code review.</t>
  </si>
  <si>
    <t xml:space="preserve">Brand split unreliable: "cubic" is a common word. Leave blank.</t>
  </si>
  <si>
    <t xml:space="preserve">mabl</t>
  </si>
  <si>
    <t xml:space="preserve">AI QA platform. Relevant for adjacent terms.</t>
  </si>
  <si>
    <t xml:space="preserve">The reconciliation check compares non-branded traffic divided by total traffic with the branded share stated in your file. A difference over 3 points is flagged. Fix the flagged rows before quoting percentages on camera.</t>
  </si>
  <si>
    <t xml:space="preserve">Every [BRACKET] in the video script, the tab that answers it, and its current value. Green cells fill in automatically.</t>
  </si>
  <si>
    <t xml:space="preserve">Section</t>
  </si>
  <si>
    <t xml:space="preserve">Placeholder in script</t>
  </si>
  <si>
    <t xml:space="preserve">Source tab</t>
  </si>
  <si>
    <t xml:space="preserve">Current value</t>
  </si>
  <si>
    <t xml:space="preserve">Ready?</t>
  </si>
  <si>
    <t xml:space="preserve">1</t>
  </si>
  <si>
    <t xml:space="preserve">[MONTH, YEAR] data snapshot</t>
  </si>
  <si>
    <t xml:space="preserve">Blog pages not showing up in Google</t>
  </si>
  <si>
    <t xml:space="preserve">3</t>
  </si>
  <si>
    <t xml:space="preserve">[10] prompts tested</t>
  </si>
  <si>
    <t xml:space="preserve">Platforms used</t>
  </si>
  <si>
    <t xml:space="preserve">Ito appeared in [X]</t>
  </si>
  <si>
    <t xml:space="preserve">What tools appeared and what sources are cited (live)</t>
  </si>
  <si>
    <t xml:space="preserve">5</t>
  </si>
  <si>
    <t xml:space="preserve">Google blog results (roughly)</t>
  </si>
  <si>
    <t xml:space="preserve">Crawl findings (noindex, canonicals, sitemap, JS)</t>
  </si>
  <si>
    <t xml:space="preserve">AI crawlers allowed or blocked</t>
  </si>
  <si>
    <t xml:space="preserve">Schema present or missing</t>
  </si>
  <si>
    <t xml:space="preserve">Internal UTM finding</t>
  </si>
  <si>
    <t xml:space="preserve">6</t>
  </si>
  <si>
    <t xml:space="preserve">Ito referring domains [N]</t>
  </si>
  <si>
    <t xml:space="preserve">CodeRabbit referring domains [N]</t>
  </si>
  <si>
    <t xml:space="preserve">Greptile referring domains [N]</t>
  </si>
  <si>
    <t xml:space="preserve">Graphite referring domains [N]</t>
  </si>
  <si>
    <t xml:space="preserve">Sites in the gap report [N]</t>
  </si>
  <si>
    <t xml:space="preserve">7</t>
  </si>
  <si>
    <t xml:space="preserve">Ito mentions in Reddit export</t>
  </si>
  <si>
    <t xml:space="preserve">Reddit mentions: Greptile / Cubic / Qodo</t>
  </si>
  <si>
    <t xml:space="preserve">8</t>
  </si>
  <si>
    <t xml:space="preserve">[OBSERVATION] on the comparison page</t>
  </si>
  <si>
    <t xml:space="preserve">Top conversion fix</t>
  </si>
  <si>
    <t xml:space="preserve">9</t>
  </si>
  <si>
    <t xml:space="preserve">Bonus idea for the close</t>
  </si>
  <si>
    <t xml:space="preserve">(you decide)</t>
  </si>
  <si>
    <t xml:space="preserve">"Ready?" is yours to set once you have checked the value against the source tab.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</si>
</sst>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General"/>
    <numFmt numFmtId="167" formatCode="#,##0"/>
    <numFmt numFmtId="168" formatCode="0.0\x"/>
    <numFmt numFmtId="169" formatCode="0.0"/>
    <numFmt numFmtId="170" formatCode="mmmm\ 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BFBFB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D9D9D9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2" fillId="6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7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9" fontId="7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0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8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C0504D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Organic traffic per month by competitor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'Competitor Snapshot'!B5</c:f>
              <c:strCache>
                <c:ptCount val="1"/>
                <c:pt idx="0">
                  <c:v>Total organic traffic / mo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'Competitor Snapshot'!$A$6:$A$10</c:f>
              <c:strCache>
                <c:ptCount val="5"/>
                <c:pt idx="0">
                  <c:v>CodeRabbit</c:v>
                </c:pt>
                <c:pt idx="1">
                  <c:v>Greptile</c:v>
                </c:pt>
                <c:pt idx="2">
                  <c:v>Graphite</c:v>
                </c:pt>
                <c:pt idx="3">
                  <c:v>Cubic</c:v>
                </c:pt>
                <c:pt idx="4">
                  <c:v>mabl</c:v>
                </c:pt>
              </c:strCache>
            </c:strRef>
          </c:cat>
          <c:val>
            <c:numRef>
              <c:f>'Competitor Snapshot'!$B$6:$B$10</c:f>
              <c:numCache>
                <c:formatCode>#,##0</c:formatCode>
                <c:ptCount val="5"/>
                <c:pt idx="0">
                  <c:v>23300</c:v>
                </c:pt>
                <c:pt idx="1">
                  <c:v>6700</c:v>
                </c:pt>
                <c:pt idx="2">
                  <c:v>35200</c:v>
                </c:pt>
                <c:pt idx="3">
                  <c:v>1100</c:v>
                </c:pt>
                <c:pt idx="4">
                  <c:v>4400</c:v>
                </c:pt>
              </c:numCache>
            </c:numRef>
          </c:val>
        </c:ser>
        <c:ser>
          <c:idx val="1"/>
          <c:order val="1"/>
          <c:tx>
            <c:strRef>
              <c:f>'Competitor Snapshot'!E5</c:f>
              <c:strCache>
                <c:ptCount val="1"/>
                <c:pt idx="0">
                  <c:v>Non-branded traffic / mo (from file)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'Competitor Snapshot'!$A$6:$A$10</c:f>
              <c:strCache>
                <c:ptCount val="5"/>
                <c:pt idx="0">
                  <c:v>CodeRabbit</c:v>
                </c:pt>
                <c:pt idx="1">
                  <c:v>Greptile</c:v>
                </c:pt>
                <c:pt idx="2">
                  <c:v>Graphite</c:v>
                </c:pt>
                <c:pt idx="3">
                  <c:v>Cubic</c:v>
                </c:pt>
                <c:pt idx="4">
                  <c:v>mabl</c:v>
                </c:pt>
              </c:strCache>
            </c:strRef>
          </c:cat>
          <c:val>
            <c:numRef>
              <c:f>'Competitor Snapshot'!$E$6:$E$10</c:f>
              <c:numCache>
                <c:formatCode>#,##0</c:formatCode>
                <c:ptCount val="5"/>
                <c:pt idx="0">
                  <c:v>2600</c:v>
                </c:pt>
                <c:pt idx="1">
                  <c:v>2300</c:v>
                </c:pt>
                <c:pt idx="2">
                  <c:v>30900</c:v>
                </c:pt>
                <c:pt idx="4">
                  <c:v>700</c:v>
                </c:pt>
              </c:numCache>
            </c:numRef>
          </c:val>
        </c:ser>
        <c:gapWidth val="150"/>
        <c:overlap val="0"/>
        <c:axId val="42668562"/>
        <c:axId val="14525702"/>
      </c:barChart>
      <c:catAx>
        <c:axId val="4266856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525702"/>
        <c:crosses val="autoZero"/>
        <c:auto val="1"/>
        <c:lblAlgn val="ctr"/>
        <c:lblOffset val="100"/>
        <c:noMultiLvlLbl val="0"/>
      </c:catAx>
      <c:valAx>
        <c:axId val="1452570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Visits / 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685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160560</xdr:rowOff>
    </xdr:from>
    <xdr:to>
      <xdr:col>4</xdr:col>
      <xdr:colOff>1262880</xdr:colOff>
      <xdr:row>27</xdr:row>
      <xdr:rowOff>182160</xdr:rowOff>
    </xdr:to>
    <xdr:graphicFrame>
      <xdr:nvGraphicFramePr>
        <xdr:cNvPr id="0" name="Chart 1"/>
        <xdr:cNvGraphicFramePr/>
      </xdr:nvGraphicFramePr>
      <xdr:xfrm>
        <a:off x="0" y="3637080"/>
        <a:ext cx="6478920" cy="28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70"/>
    <col collapsed="false" customWidth="true" hidden="false" outlineLevel="0" max="3" min="3" style="1" width="22"/>
    <col collapsed="false" customWidth="true" hidden="false" outlineLevel="0" max="4" min="4" style="1" width="16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/>
      <c r="C4" s="5"/>
      <c r="D4" s="5"/>
    </row>
    <row r="5" customFormat="false" ht="15" hidden="false" customHeight="true" outlineLevel="0" collapsed="false">
      <c r="A5" s="6" t="s">
        <v>3</v>
      </c>
      <c r="B5" s="7" t="s">
        <v>4</v>
      </c>
    </row>
    <row r="6" customFormat="false" ht="15" hidden="false" customHeight="true" outlineLevel="0" collapsed="false">
      <c r="A6" s="8" t="s">
        <v>5</v>
      </c>
      <c r="B6" s="7" t="s">
        <v>6</v>
      </c>
    </row>
    <row r="7" customFormat="false" ht="15" hidden="false" customHeight="true" outlineLevel="0" collapsed="false">
      <c r="A7" s="9" t="s">
        <v>7</v>
      </c>
      <c r="B7" s="7" t="s">
        <v>8</v>
      </c>
    </row>
    <row r="8" customFormat="false" ht="15" hidden="false" customHeight="true" outlineLevel="0" collapsed="false">
      <c r="A8" s="10" t="s">
        <v>9</v>
      </c>
      <c r="B8" s="7" t="s">
        <v>10</v>
      </c>
    </row>
    <row r="9" customFormat="false" ht="15" hidden="false" customHeight="true" outlineLevel="0" collapsed="false">
      <c r="A9" s="11" t="s">
        <v>11</v>
      </c>
      <c r="B9" s="7" t="s">
        <v>12</v>
      </c>
    </row>
    <row r="11" customFormat="false" ht="15" hidden="false" customHeight="true" outlineLevel="0" collapsed="false">
      <c r="A11" s="4" t="s">
        <v>13</v>
      </c>
      <c r="B11" s="5"/>
      <c r="C11" s="5"/>
      <c r="D11" s="5"/>
    </row>
    <row r="12" customFormat="false" ht="31.5" hidden="false" customHeight="true" outlineLevel="0" collapsed="false">
      <c r="A12" s="12" t="s">
        <v>14</v>
      </c>
      <c r="B12" s="12" t="s">
        <v>15</v>
      </c>
      <c r="C12" s="12" t="s">
        <v>16</v>
      </c>
      <c r="D12" s="12" t="s">
        <v>17</v>
      </c>
    </row>
    <row r="13" customFormat="false" ht="23.25" hidden="false" customHeight="true" outlineLevel="0" collapsed="false">
      <c r="A13" s="13" t="s">
        <v>18</v>
      </c>
      <c r="B13" s="7" t="s">
        <v>19</v>
      </c>
      <c r="C13" s="7" t="s">
        <v>20</v>
      </c>
      <c r="D13" s="7" t="s">
        <v>21</v>
      </c>
    </row>
    <row r="14" customFormat="false" ht="23.25" hidden="false" customHeight="true" outlineLevel="0" collapsed="false">
      <c r="A14" s="13" t="s">
        <v>22</v>
      </c>
      <c r="B14" s="7" t="s">
        <v>23</v>
      </c>
      <c r="C14" s="7" t="s">
        <v>20</v>
      </c>
      <c r="D14" s="7" t="s">
        <v>24</v>
      </c>
    </row>
    <row r="15" customFormat="false" ht="23.25" hidden="false" customHeight="true" outlineLevel="0" collapsed="false">
      <c r="A15" s="13" t="s">
        <v>25</v>
      </c>
      <c r="B15" s="7" t="s">
        <v>26</v>
      </c>
      <c r="C15" s="7" t="s">
        <v>20</v>
      </c>
      <c r="D15" s="7" t="s">
        <v>27</v>
      </c>
    </row>
    <row r="16" customFormat="false" ht="23.25" hidden="false" customHeight="true" outlineLevel="0" collapsed="false">
      <c r="A16" s="13" t="s">
        <v>28</v>
      </c>
      <c r="B16" s="7" t="s">
        <v>29</v>
      </c>
      <c r="C16" s="7" t="s">
        <v>30</v>
      </c>
      <c r="D16" s="7" t="s">
        <v>31</v>
      </c>
    </row>
    <row r="17" customFormat="false" ht="15" hidden="false" customHeight="true" outlineLevel="0" collapsed="false">
      <c r="A17" s="13" t="s">
        <v>32</v>
      </c>
      <c r="B17" s="7" t="s">
        <v>33</v>
      </c>
      <c r="C17" s="7" t="s">
        <v>30</v>
      </c>
      <c r="D17" s="7" t="s">
        <v>31</v>
      </c>
    </row>
    <row r="18" customFormat="false" ht="15" hidden="false" customHeight="true" outlineLevel="0" collapsed="false">
      <c r="A18" s="13" t="s">
        <v>34</v>
      </c>
      <c r="B18" s="7" t="s">
        <v>35</v>
      </c>
      <c r="C18" s="7" t="s">
        <v>36</v>
      </c>
      <c r="D18" s="7" t="s">
        <v>31</v>
      </c>
    </row>
    <row r="19" customFormat="false" ht="23.25" hidden="false" customHeight="true" outlineLevel="0" collapsed="false">
      <c r="A19" s="13" t="s">
        <v>37</v>
      </c>
      <c r="B19" s="7" t="s">
        <v>38</v>
      </c>
      <c r="C19" s="7" t="s">
        <v>39</v>
      </c>
      <c r="D19" s="7" t="s">
        <v>31</v>
      </c>
    </row>
    <row r="20" customFormat="false" ht="15" hidden="false" customHeight="true" outlineLevel="0" collapsed="false">
      <c r="A20" s="13" t="s">
        <v>40</v>
      </c>
      <c r="B20" s="7" t="s">
        <v>41</v>
      </c>
      <c r="C20" s="7" t="s">
        <v>42</v>
      </c>
      <c r="D20" s="7" t="s">
        <v>43</v>
      </c>
    </row>
    <row r="21" customFormat="false" ht="23.25" hidden="false" customHeight="true" outlineLevel="0" collapsed="false">
      <c r="A21" s="13" t="s">
        <v>44</v>
      </c>
      <c r="B21" s="7" t="s">
        <v>45</v>
      </c>
      <c r="C21" s="7" t="s">
        <v>46</v>
      </c>
      <c r="D21" s="7" t="s">
        <v>47</v>
      </c>
    </row>
    <row r="22" customFormat="false" ht="23.25" hidden="false" customHeight="true" outlineLevel="0" collapsed="false">
      <c r="A22" s="13" t="s">
        <v>48</v>
      </c>
      <c r="B22" s="7" t="s">
        <v>49</v>
      </c>
      <c r="C22" s="7" t="s">
        <v>50</v>
      </c>
      <c r="D22" s="7" t="s">
        <v>21</v>
      </c>
    </row>
    <row r="25" customFormat="false" ht="15" hidden="false" customHeight="true" outlineLevel="0" collapsed="false">
      <c r="A25" s="4" t="s">
        <v>51</v>
      </c>
      <c r="B25" s="5"/>
      <c r="C25" s="5"/>
      <c r="D25" s="5"/>
    </row>
    <row r="26" customFormat="false" ht="15" hidden="false" customHeight="true" outlineLevel="0" collapsed="false">
      <c r="A26" s="14" t="s">
        <v>52</v>
      </c>
    </row>
    <row r="27" customFormat="false" ht="15" hidden="false" customHeight="true" outlineLevel="0" collapsed="false">
      <c r="A27" s="14" t="s">
        <v>53</v>
      </c>
    </row>
    <row r="28" customFormat="false" ht="15" hidden="false" customHeight="true" outlineLevel="0" collapsed="false">
      <c r="A28" s="14" t="s">
        <v>54</v>
      </c>
    </row>
    <row r="29" customFormat="false" ht="15" hidden="false" customHeight="true" outlineLevel="0" collapsed="false">
      <c r="A29" s="14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62"/>
    <col collapsed="false" customWidth="true" hidden="false" outlineLevel="0" max="3" min="3" style="1" width="24"/>
    <col collapsed="false" customWidth="true" hidden="false" outlineLevel="0" max="4" min="4" style="1" width="30"/>
    <col collapsed="false" customWidth="true" hidden="false" outlineLevel="0" max="5" min="5" style="1" width="12"/>
    <col collapsed="false" customWidth="true" hidden="false" outlineLevel="0" max="6" min="6" style="1" width="62"/>
  </cols>
  <sheetData>
    <row r="1" customFormat="false" ht="17.25" hidden="false" customHeight="true" outlineLevel="0" collapsed="false">
      <c r="A1" s="2" t="s">
        <v>18</v>
      </c>
    </row>
    <row r="2" customFormat="false" ht="15" hidden="false" customHeight="true" outlineLevel="0" collapsed="false">
      <c r="A2" s="3" t="s">
        <v>56</v>
      </c>
    </row>
    <row r="3" customFormat="false" ht="15" hidden="false" customHeight="true" outlineLevel="0" collapsed="false">
      <c r="A3" s="3" t="s">
        <v>57</v>
      </c>
    </row>
    <row r="4" customFormat="false" ht="31.5" hidden="false" customHeight="true" outlineLevel="0" collapsed="false">
      <c r="A4" s="12" t="s">
        <v>58</v>
      </c>
      <c r="B4" s="12" t="s">
        <v>59</v>
      </c>
      <c r="C4" s="12" t="s">
        <v>60</v>
      </c>
      <c r="D4" s="12" t="s">
        <v>61</v>
      </c>
      <c r="E4" s="12" t="s">
        <v>62</v>
      </c>
      <c r="F4" s="12" t="s">
        <v>63</v>
      </c>
    </row>
    <row r="5" customFormat="false" ht="30" hidden="false" customHeight="true" outlineLevel="0" collapsed="false">
      <c r="A5" s="13" t="s">
        <v>64</v>
      </c>
      <c r="B5" s="15" t="s">
        <v>65</v>
      </c>
      <c r="C5" s="15" t="s">
        <v>66</v>
      </c>
      <c r="D5" s="7" t="s">
        <v>67</v>
      </c>
      <c r="E5" s="15" t="s">
        <v>68</v>
      </c>
      <c r="F5" s="7" t="s">
        <v>69</v>
      </c>
    </row>
    <row r="6" customFormat="false" ht="30" hidden="false" customHeight="true" outlineLevel="0" collapsed="false">
      <c r="A6" s="13" t="s">
        <v>70</v>
      </c>
      <c r="B6" s="15" t="s">
        <v>71</v>
      </c>
      <c r="C6" s="15" t="s">
        <v>72</v>
      </c>
      <c r="D6" s="7" t="s">
        <v>73</v>
      </c>
      <c r="E6" s="15" t="s">
        <v>68</v>
      </c>
      <c r="F6" s="7" t="s">
        <v>74</v>
      </c>
    </row>
    <row r="7" customFormat="false" ht="30" hidden="false" customHeight="true" outlineLevel="0" collapsed="false">
      <c r="A7" s="13" t="s">
        <v>75</v>
      </c>
      <c r="B7" s="15" t="s">
        <v>76</v>
      </c>
      <c r="C7" s="15" t="s">
        <v>72</v>
      </c>
      <c r="D7" s="7" t="s">
        <v>77</v>
      </c>
      <c r="E7" s="15" t="s">
        <v>68</v>
      </c>
      <c r="F7" s="7" t="s">
        <v>78</v>
      </c>
    </row>
    <row r="8" customFormat="false" ht="30" hidden="false" customHeight="true" outlineLevel="0" collapsed="false">
      <c r="A8" s="13" t="s">
        <v>79</v>
      </c>
      <c r="B8" s="15" t="s">
        <v>80</v>
      </c>
      <c r="C8" s="15" t="s">
        <v>72</v>
      </c>
      <c r="D8" s="7" t="s">
        <v>81</v>
      </c>
      <c r="E8" s="15" t="s">
        <v>68</v>
      </c>
      <c r="F8" s="7" t="s">
        <v>82</v>
      </c>
    </row>
    <row r="9" customFormat="false" ht="30" hidden="false" customHeight="true" outlineLevel="0" collapsed="false">
      <c r="A9" s="13" t="s">
        <v>83</v>
      </c>
      <c r="B9" s="15" t="s">
        <v>84</v>
      </c>
      <c r="C9" s="15" t="s">
        <v>85</v>
      </c>
      <c r="D9" s="7" t="s">
        <v>81</v>
      </c>
      <c r="E9" s="15" t="s">
        <v>68</v>
      </c>
      <c r="F9" s="7" t="s">
        <v>86</v>
      </c>
    </row>
    <row r="10" customFormat="false" ht="30" hidden="false" customHeight="true" outlineLevel="0" collapsed="false">
      <c r="A10" s="13" t="s">
        <v>87</v>
      </c>
      <c r="B10" s="15" t="s">
        <v>88</v>
      </c>
      <c r="C10" s="15" t="s">
        <v>85</v>
      </c>
      <c r="D10" s="7" t="s">
        <v>81</v>
      </c>
      <c r="E10" s="15" t="s">
        <v>68</v>
      </c>
      <c r="F10" s="7" t="s">
        <v>89</v>
      </c>
    </row>
    <row r="11" customFormat="false" ht="30" hidden="false" customHeight="true" outlineLevel="0" collapsed="false">
      <c r="A11" s="13" t="s">
        <v>90</v>
      </c>
      <c r="B11" s="15" t="s">
        <v>91</v>
      </c>
      <c r="C11" s="15" t="s">
        <v>92</v>
      </c>
      <c r="D11" s="7" t="s">
        <v>93</v>
      </c>
      <c r="E11" s="15" t="s">
        <v>68</v>
      </c>
      <c r="F11" s="7" t="s">
        <v>94</v>
      </c>
    </row>
    <row r="12" customFormat="false" ht="30" hidden="false" customHeight="true" outlineLevel="0" collapsed="false">
      <c r="A12" s="13" t="s">
        <v>95</v>
      </c>
      <c r="B12" s="15" t="s">
        <v>96</v>
      </c>
      <c r="C12" s="15" t="s">
        <v>97</v>
      </c>
      <c r="D12" s="7" t="s">
        <v>81</v>
      </c>
      <c r="E12" s="15" t="s">
        <v>68</v>
      </c>
      <c r="F12" s="7" t="s">
        <v>98</v>
      </c>
    </row>
    <row r="13" customFormat="false" ht="30" hidden="false" customHeight="true" outlineLevel="0" collapsed="false">
      <c r="A13" s="13" t="s">
        <v>99</v>
      </c>
      <c r="B13" s="15" t="s">
        <v>100</v>
      </c>
      <c r="C13" s="15" t="s">
        <v>101</v>
      </c>
      <c r="D13" s="7" t="s">
        <v>102</v>
      </c>
      <c r="E13" s="15" t="s">
        <v>68</v>
      </c>
      <c r="F13" s="7" t="s">
        <v>103</v>
      </c>
    </row>
    <row r="14" customFormat="false" ht="30" hidden="false" customHeight="true" outlineLevel="0" collapsed="false">
      <c r="A14" s="13" t="s">
        <v>104</v>
      </c>
      <c r="B14" s="15" t="s">
        <v>105</v>
      </c>
      <c r="C14" s="15" t="s">
        <v>106</v>
      </c>
      <c r="D14" s="7" t="s">
        <v>81</v>
      </c>
      <c r="E14" s="15" t="s">
        <v>68</v>
      </c>
      <c r="F14" s="7" t="s">
        <v>107</v>
      </c>
    </row>
    <row r="15" customFormat="false" ht="30" hidden="false" customHeight="true" outlineLevel="0" collapsed="false">
      <c r="A15" s="13" t="s">
        <v>108</v>
      </c>
      <c r="B15" s="15" t="s">
        <v>109</v>
      </c>
      <c r="C15" s="15" t="s">
        <v>106</v>
      </c>
      <c r="D15" s="7" t="s">
        <v>81</v>
      </c>
      <c r="E15" s="15" t="s">
        <v>68</v>
      </c>
      <c r="F15" s="7" t="s">
        <v>110</v>
      </c>
    </row>
    <row r="16" customFormat="false" ht="30" hidden="false" customHeight="true" outlineLevel="0" collapsed="false">
      <c r="A16" s="13" t="s">
        <v>111</v>
      </c>
      <c r="B16" s="15" t="s">
        <v>112</v>
      </c>
      <c r="C16" s="15" t="s">
        <v>92</v>
      </c>
      <c r="D16" s="7" t="s">
        <v>113</v>
      </c>
      <c r="E16" s="15" t="s">
        <v>68</v>
      </c>
      <c r="F16" s="7" t="s">
        <v>114</v>
      </c>
    </row>
    <row r="17" customFormat="false" ht="30" hidden="false" customHeight="true" outlineLevel="0" collapsed="false">
      <c r="A17" s="13" t="s">
        <v>115</v>
      </c>
      <c r="B17" s="15" t="s">
        <v>116</v>
      </c>
      <c r="C17" s="15" t="s">
        <v>97</v>
      </c>
      <c r="D17" s="7" t="s">
        <v>81</v>
      </c>
      <c r="E17" s="15" t="s">
        <v>117</v>
      </c>
      <c r="F17" s="7" t="s">
        <v>118</v>
      </c>
    </row>
    <row r="18" customFormat="false" ht="30" hidden="false" customHeight="true" outlineLevel="0" collapsed="false">
      <c r="A18" s="13" t="s">
        <v>119</v>
      </c>
      <c r="B18" s="15" t="s">
        <v>120</v>
      </c>
      <c r="C18" s="15" t="s">
        <v>97</v>
      </c>
      <c r="D18" s="7" t="s">
        <v>81</v>
      </c>
      <c r="E18" s="15" t="s">
        <v>117</v>
      </c>
      <c r="F18" s="7" t="s">
        <v>121</v>
      </c>
    </row>
    <row r="19" customFormat="false" ht="30" hidden="false" customHeight="true" outlineLevel="0" collapsed="false">
      <c r="A19" s="13" t="s">
        <v>122</v>
      </c>
      <c r="B19" s="15" t="s">
        <v>123</v>
      </c>
      <c r="C19" s="15" t="s">
        <v>72</v>
      </c>
      <c r="D19" s="7" t="s">
        <v>124</v>
      </c>
      <c r="E19" s="15" t="s">
        <v>117</v>
      </c>
      <c r="F19" s="7" t="s">
        <v>125</v>
      </c>
    </row>
    <row r="20" customFormat="false" ht="30" hidden="false" customHeight="true" outlineLevel="0" collapsed="false">
      <c r="A20" s="13" t="s">
        <v>126</v>
      </c>
      <c r="B20" s="15" t="s">
        <v>127</v>
      </c>
      <c r="C20" s="15" t="s">
        <v>72</v>
      </c>
      <c r="D20" s="7" t="s">
        <v>128</v>
      </c>
      <c r="E20" s="15" t="s">
        <v>117</v>
      </c>
      <c r="F20" s="7" t="s">
        <v>129</v>
      </c>
    </row>
    <row r="21" customFormat="false" ht="30" hidden="false" customHeight="true" outlineLevel="0" collapsed="false">
      <c r="A21" s="13" t="s">
        <v>130</v>
      </c>
      <c r="B21" s="15" t="s">
        <v>131</v>
      </c>
      <c r="C21" s="15" t="s">
        <v>92</v>
      </c>
      <c r="D21" s="7" t="s">
        <v>81</v>
      </c>
      <c r="E21" s="15" t="s">
        <v>117</v>
      </c>
      <c r="F21" s="7" t="s">
        <v>132</v>
      </c>
    </row>
    <row r="22" customFormat="false" ht="30" hidden="false" customHeight="true" outlineLevel="0" collapsed="false">
      <c r="A22" s="13" t="s">
        <v>133</v>
      </c>
      <c r="B22" s="15" t="s">
        <v>134</v>
      </c>
      <c r="C22" s="15" t="s">
        <v>66</v>
      </c>
      <c r="D22" s="7" t="s">
        <v>135</v>
      </c>
      <c r="E22" s="15" t="s">
        <v>117</v>
      </c>
      <c r="F22" s="7" t="s">
        <v>136</v>
      </c>
    </row>
    <row r="23" customFormat="false" ht="30" hidden="false" customHeight="true" outlineLevel="0" collapsed="false">
      <c r="A23" s="13" t="s">
        <v>137</v>
      </c>
      <c r="B23" s="15" t="s">
        <v>138</v>
      </c>
      <c r="C23" s="15" t="s">
        <v>85</v>
      </c>
      <c r="D23" s="7" t="s">
        <v>81</v>
      </c>
      <c r="E23" s="15" t="s">
        <v>117</v>
      </c>
      <c r="F23" s="7" t="s">
        <v>139</v>
      </c>
    </row>
    <row r="24" customFormat="false" ht="30" hidden="false" customHeight="true" outlineLevel="0" collapsed="false">
      <c r="A24" s="13" t="s">
        <v>140</v>
      </c>
      <c r="B24" s="15" t="s">
        <v>141</v>
      </c>
      <c r="C24" s="15" t="s">
        <v>72</v>
      </c>
      <c r="D24" s="7" t="s">
        <v>81</v>
      </c>
      <c r="E24" s="15" t="s">
        <v>117</v>
      </c>
      <c r="F24" s="7" t="s">
        <v>142</v>
      </c>
    </row>
    <row r="25" customFormat="false" ht="30" hidden="false" customHeight="true" outlineLevel="0" collapsed="false">
      <c r="A25" s="13" t="s">
        <v>143</v>
      </c>
      <c r="B25" s="15" t="s">
        <v>144</v>
      </c>
      <c r="C25" s="15" t="s">
        <v>106</v>
      </c>
      <c r="D25" s="7" t="s">
        <v>81</v>
      </c>
      <c r="E25" s="15" t="s">
        <v>117</v>
      </c>
      <c r="F25" s="7" t="s">
        <v>145</v>
      </c>
    </row>
    <row r="26" customFormat="false" ht="30" hidden="false" customHeight="true" outlineLevel="0" collapsed="false">
      <c r="A26" s="13" t="s">
        <v>146</v>
      </c>
      <c r="B26" s="15" t="s">
        <v>147</v>
      </c>
      <c r="C26" s="15" t="s">
        <v>85</v>
      </c>
      <c r="D26" s="7" t="s">
        <v>81</v>
      </c>
      <c r="E26" s="15" t="s">
        <v>117</v>
      </c>
      <c r="F26" s="7" t="s">
        <v>148</v>
      </c>
    </row>
    <row r="27" customFormat="false" ht="30" hidden="false" customHeight="true" outlineLevel="0" collapsed="false">
      <c r="A27" s="13" t="s">
        <v>149</v>
      </c>
      <c r="B27" s="15" t="s">
        <v>150</v>
      </c>
      <c r="C27" s="15" t="s">
        <v>66</v>
      </c>
      <c r="D27" s="7" t="s">
        <v>151</v>
      </c>
      <c r="E27" s="15" t="s">
        <v>117</v>
      </c>
      <c r="F27" s="7" t="s">
        <v>125</v>
      </c>
    </row>
    <row r="28" customFormat="false" ht="30" hidden="false" customHeight="true" outlineLevel="0" collapsed="false">
      <c r="A28" s="13" t="s">
        <v>152</v>
      </c>
      <c r="B28" s="15" t="s">
        <v>153</v>
      </c>
      <c r="C28" s="15" t="s">
        <v>92</v>
      </c>
      <c r="D28" s="7" t="s">
        <v>81</v>
      </c>
      <c r="E28" s="15" t="s">
        <v>117</v>
      </c>
      <c r="F28" s="7" t="s">
        <v>154</v>
      </c>
    </row>
  </sheetData>
  <dataValidations count="2">
    <dataValidation allowBlank="true" errorStyle="stop" operator="between" showDropDown="false" showErrorMessage="false" showInputMessage="false" sqref="C5:C28" type="list">
      <formula1>"Category discovery,Alternatives / comparison,Problem / how-to,Differentiator,Buyer evaluation,Brand / entity,Model review"</formula1>
      <formula2>0</formula2>
    </dataValidation>
    <dataValidation allowBlank="true" errorStyle="stop" operator="between" showDropDown="false" showErrorMessage="false" showInputMessage="false" sqref="E5:E2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9"/>
    <col collapsed="false" customWidth="true" hidden="false" outlineLevel="0" max="3" min="3" style="1" width="44"/>
    <col collapsed="false" customWidth="true" hidden="false" outlineLevel="0" max="4" min="4" style="1" width="22"/>
    <col collapsed="false" customWidth="true" hidden="false" outlineLevel="0" max="6" min="5" style="1" width="12"/>
    <col collapsed="false" customWidth="true" hidden="false" outlineLevel="0" max="7" min="7" style="1" width="6"/>
    <col collapsed="false" customWidth="true" hidden="false" outlineLevel="0" max="9" min="8" style="1" width="11"/>
    <col collapsed="false" customWidth="true" hidden="false" outlineLevel="0" max="10" min="10" style="1" width="10"/>
    <col collapsed="false" customWidth="true" hidden="false" outlineLevel="0" max="11" min="11" style="1" width="30"/>
    <col collapsed="false" customWidth="true" hidden="false" outlineLevel="0" max="12" min="12" style="1" width="34"/>
    <col collapsed="false" customWidth="true" hidden="false" outlineLevel="0" max="13" min="13" style="1" width="26"/>
    <col collapsed="false" customWidth="true" hidden="false" outlineLevel="0" max="14" min="14" style="1" width="24"/>
  </cols>
  <sheetData>
    <row r="1" customFormat="false" ht="17.25" hidden="false" customHeight="true" outlineLevel="0" collapsed="false">
      <c r="A1" s="2" t="s">
        <v>155</v>
      </c>
    </row>
    <row r="2" customFormat="false" ht="15" hidden="false" customHeight="true" outlineLevel="0" collapsed="false">
      <c r="A2" s="3" t="s">
        <v>156</v>
      </c>
    </row>
    <row r="3" customFormat="false" ht="15" hidden="false" customHeight="true" outlineLevel="0" collapsed="false">
      <c r="A3" s="3" t="s">
        <v>157</v>
      </c>
    </row>
    <row r="4" customFormat="false" ht="31.5" hidden="false" customHeight="true" outlineLevel="0" collapsed="false">
      <c r="A4" s="12" t="s">
        <v>158</v>
      </c>
      <c r="B4" s="12" t="s">
        <v>159</v>
      </c>
      <c r="C4" s="12" t="s">
        <v>160</v>
      </c>
      <c r="D4" s="12" t="s">
        <v>60</v>
      </c>
      <c r="E4" s="12" t="s">
        <v>161</v>
      </c>
      <c r="F4" s="12" t="s">
        <v>162</v>
      </c>
      <c r="G4" s="12" t="s">
        <v>163</v>
      </c>
      <c r="H4" s="12" t="s">
        <v>164</v>
      </c>
      <c r="I4" s="12" t="s">
        <v>165</v>
      </c>
      <c r="J4" s="12" t="s">
        <v>166</v>
      </c>
      <c r="K4" s="12" t="s">
        <v>167</v>
      </c>
      <c r="L4" s="12" t="s">
        <v>168</v>
      </c>
      <c r="M4" s="12" t="s">
        <v>169</v>
      </c>
      <c r="N4" s="12" t="s">
        <v>170</v>
      </c>
    </row>
    <row r="5" customFormat="false" ht="15" hidden="false" customHeight="true" outlineLevel="0" collapsed="false">
      <c r="A5" s="16" t="s">
        <v>171</v>
      </c>
      <c r="B5" s="16" t="s">
        <v>64</v>
      </c>
      <c r="C5" s="16" t="str">
        <f aca="false">IF(B5="","",IFERROR(INDEX('Prompt Bank'!$B$5:$B$28,MATCH(B5,'Prompt Bank'!$A$5:$A$28,0)),"ID not found"))</f>
        <v>What are the best AI code review tools in 2026?</v>
      </c>
      <c r="D5" s="16" t="str">
        <f aca="false">IF(B5="","",IFERROR(INDEX('Prompt Bank'!$C$5:$C$28,MATCH(B5,'Prompt Bank'!$A$5:$A$28,0)),""))</f>
        <v>Category discovery</v>
      </c>
      <c r="E5" s="16" t="s">
        <v>172</v>
      </c>
      <c r="F5" s="16" t="s">
        <v>173</v>
      </c>
      <c r="G5" s="16" t="n">
        <v>1</v>
      </c>
      <c r="H5" s="16" t="s">
        <v>68</v>
      </c>
      <c r="I5" s="16" t="s">
        <v>117</v>
      </c>
      <c r="J5" s="16" t="n">
        <v>4</v>
      </c>
      <c r="K5" s="16" t="s">
        <v>174</v>
      </c>
      <c r="L5" s="16" t="s">
        <v>175</v>
      </c>
      <c r="M5" s="16" t="s">
        <v>176</v>
      </c>
      <c r="N5" s="16" t="s">
        <v>177</v>
      </c>
    </row>
    <row r="6" customFormat="false" ht="27.75" hidden="false" customHeight="true" outlineLevel="0" collapsed="false">
      <c r="A6" s="13" t="s">
        <v>178</v>
      </c>
      <c r="B6" s="15" t="s">
        <v>64</v>
      </c>
      <c r="C6" s="17" t="str">
        <f aca="false">IF(B6="","",IFERROR(INDEX('Prompt Bank'!$B$5:$B$28,MATCH(B6,'Prompt Bank'!$A$5:$A$28,0)),"ID not found"))</f>
        <v>What are the best AI code review tools in 2026?</v>
      </c>
      <c r="D6" s="17" t="str">
        <f aca="false">IF(B6="","",IFERROR(INDEX('Prompt Bank'!$C$5:$C$28,MATCH(B6,'Prompt Bank'!$A$5:$A$28,0)),""))</f>
        <v>Category discovery</v>
      </c>
      <c r="E6" s="15" t="s">
        <v>172</v>
      </c>
      <c r="F6" s="18"/>
      <c r="G6" s="15" t="n">
        <v>1</v>
      </c>
      <c r="H6" s="18"/>
      <c r="I6" s="18"/>
      <c r="J6" s="18"/>
      <c r="K6" s="18"/>
      <c r="L6" s="18"/>
      <c r="M6" s="18"/>
      <c r="N6" s="18"/>
    </row>
    <row r="7" customFormat="false" ht="27.75" hidden="false" customHeight="true" outlineLevel="0" collapsed="false">
      <c r="A7" s="13" t="s">
        <v>179</v>
      </c>
      <c r="B7" s="15" t="s">
        <v>64</v>
      </c>
      <c r="C7" s="17" t="str">
        <f aca="false">IF(B7="","",IFERROR(INDEX('Prompt Bank'!$B$5:$B$28,MATCH(B7,'Prompt Bank'!$A$5:$A$28,0)),"ID not found"))</f>
        <v>What are the best AI code review tools in 2026?</v>
      </c>
      <c r="D7" s="17" t="str">
        <f aca="false">IF(B7="","",IFERROR(INDEX('Prompt Bank'!$C$5:$C$28,MATCH(B7,'Prompt Bank'!$A$5:$A$28,0)),""))</f>
        <v>Category discovery</v>
      </c>
      <c r="E7" s="15" t="s">
        <v>180</v>
      </c>
      <c r="F7" s="18"/>
      <c r="G7" s="15" t="n">
        <v>1</v>
      </c>
      <c r="H7" s="18"/>
      <c r="I7" s="18"/>
      <c r="J7" s="18"/>
      <c r="K7" s="18"/>
      <c r="L7" s="18"/>
      <c r="M7" s="18"/>
      <c r="N7" s="18"/>
    </row>
    <row r="8" customFormat="false" ht="27.75" hidden="false" customHeight="true" outlineLevel="0" collapsed="false">
      <c r="A8" s="13" t="s">
        <v>181</v>
      </c>
      <c r="B8" s="15" t="s">
        <v>64</v>
      </c>
      <c r="C8" s="17" t="str">
        <f aca="false">IF(B8="","",IFERROR(INDEX('Prompt Bank'!$B$5:$B$28,MATCH(B8,'Prompt Bank'!$A$5:$A$28,0)),"ID not found"))</f>
        <v>What are the best AI code review tools in 2026?</v>
      </c>
      <c r="D8" s="17" t="str">
        <f aca="false">IF(B8="","",IFERROR(INDEX('Prompt Bank'!$C$5:$C$28,MATCH(B8,'Prompt Bank'!$A$5:$A$28,0)),""))</f>
        <v>Category discovery</v>
      </c>
      <c r="E8" s="15" t="s">
        <v>182</v>
      </c>
      <c r="F8" s="18"/>
      <c r="G8" s="15" t="n">
        <v>1</v>
      </c>
      <c r="H8" s="18"/>
      <c r="I8" s="18"/>
      <c r="J8" s="18"/>
      <c r="K8" s="18"/>
      <c r="L8" s="18"/>
      <c r="M8" s="18"/>
      <c r="N8" s="18"/>
    </row>
    <row r="9" customFormat="false" ht="27.75" hidden="false" customHeight="true" outlineLevel="0" collapsed="false">
      <c r="A9" s="13" t="s">
        <v>183</v>
      </c>
      <c r="B9" s="15" t="s">
        <v>70</v>
      </c>
      <c r="C9" s="17" t="str">
        <f aca="false">IF(B9="","",IFERROR(INDEX('Prompt Bank'!$B$5:$B$28,MATCH(B9,'Prompt Bank'!$A$5:$A$28,0)),"ID not found"))</f>
        <v>What are the best CodeRabbit alternatives?</v>
      </c>
      <c r="D9" s="17" t="str">
        <f aca="false">IF(B9="","",IFERROR(INDEX('Prompt Bank'!$C$5:$C$28,MATCH(B9,'Prompt Bank'!$A$5:$A$28,0)),""))</f>
        <v>Alternatives / comparison</v>
      </c>
      <c r="E9" s="15" t="s">
        <v>172</v>
      </c>
      <c r="F9" s="18"/>
      <c r="G9" s="15" t="n">
        <v>1</v>
      </c>
      <c r="H9" s="18"/>
      <c r="I9" s="18"/>
      <c r="J9" s="18"/>
      <c r="K9" s="18"/>
      <c r="L9" s="18"/>
      <c r="M9" s="18"/>
      <c r="N9" s="18"/>
    </row>
    <row r="10" customFormat="false" ht="27.75" hidden="false" customHeight="true" outlineLevel="0" collapsed="false">
      <c r="A10" s="13" t="s">
        <v>184</v>
      </c>
      <c r="B10" s="15" t="s">
        <v>70</v>
      </c>
      <c r="C10" s="17" t="str">
        <f aca="false">IF(B10="","",IFERROR(INDEX('Prompt Bank'!$B$5:$B$28,MATCH(B10,'Prompt Bank'!$A$5:$A$28,0)),"ID not found"))</f>
        <v>What are the best CodeRabbit alternatives?</v>
      </c>
      <c r="D10" s="17" t="str">
        <f aca="false">IF(B10="","",IFERROR(INDEX('Prompt Bank'!$C$5:$C$28,MATCH(B10,'Prompt Bank'!$A$5:$A$28,0)),""))</f>
        <v>Alternatives / comparison</v>
      </c>
      <c r="E10" s="15" t="s">
        <v>180</v>
      </c>
      <c r="F10" s="18"/>
      <c r="G10" s="15" t="n">
        <v>1</v>
      </c>
      <c r="H10" s="18"/>
      <c r="I10" s="18"/>
      <c r="J10" s="18"/>
      <c r="K10" s="18"/>
      <c r="L10" s="18"/>
      <c r="M10" s="18"/>
      <c r="N10" s="18"/>
    </row>
    <row r="11" customFormat="false" ht="27.75" hidden="false" customHeight="true" outlineLevel="0" collapsed="false">
      <c r="A11" s="13" t="s">
        <v>185</v>
      </c>
      <c r="B11" s="15" t="s">
        <v>70</v>
      </c>
      <c r="C11" s="17" t="str">
        <f aca="false">IF(B11="","",IFERROR(INDEX('Prompt Bank'!$B$5:$B$28,MATCH(B11,'Prompt Bank'!$A$5:$A$28,0)),"ID not found"))</f>
        <v>What are the best CodeRabbit alternatives?</v>
      </c>
      <c r="D11" s="17" t="str">
        <f aca="false">IF(B11="","",IFERROR(INDEX('Prompt Bank'!$C$5:$C$28,MATCH(B11,'Prompt Bank'!$A$5:$A$28,0)),""))</f>
        <v>Alternatives / comparison</v>
      </c>
      <c r="E11" s="15" t="s">
        <v>182</v>
      </c>
      <c r="F11" s="18"/>
      <c r="G11" s="15" t="n">
        <v>1</v>
      </c>
      <c r="H11" s="18"/>
      <c r="I11" s="18"/>
      <c r="J11" s="18"/>
      <c r="K11" s="18"/>
      <c r="L11" s="18"/>
      <c r="M11" s="18"/>
      <c r="N11" s="18"/>
    </row>
    <row r="12" customFormat="false" ht="27.75" hidden="false" customHeight="true" outlineLevel="0" collapsed="false">
      <c r="A12" s="13" t="s">
        <v>186</v>
      </c>
      <c r="B12" s="15" t="s">
        <v>75</v>
      </c>
      <c r="C12" s="17" t="str">
        <f aca="false">IF(B12="","",IFERROR(INDEX('Prompt Bank'!$B$5:$B$28,MATCH(B12,'Prompt Bank'!$A$5:$A$28,0)),"ID not found"))</f>
        <v>What is a good Greptile alternative for AI code review?</v>
      </c>
      <c r="D12" s="17" t="str">
        <f aca="false">IF(B12="","",IFERROR(INDEX('Prompt Bank'!$C$5:$C$28,MATCH(B12,'Prompt Bank'!$A$5:$A$28,0)),""))</f>
        <v>Alternatives / comparison</v>
      </c>
      <c r="E12" s="15" t="s">
        <v>172</v>
      </c>
      <c r="F12" s="18"/>
      <c r="G12" s="15" t="n">
        <v>1</v>
      </c>
      <c r="H12" s="18"/>
      <c r="I12" s="18"/>
      <c r="J12" s="18"/>
      <c r="K12" s="18"/>
      <c r="L12" s="18"/>
      <c r="M12" s="18"/>
      <c r="N12" s="18"/>
    </row>
    <row r="13" customFormat="false" ht="27.75" hidden="false" customHeight="true" outlineLevel="0" collapsed="false">
      <c r="A13" s="13" t="s">
        <v>187</v>
      </c>
      <c r="B13" s="15" t="s">
        <v>75</v>
      </c>
      <c r="C13" s="17" t="str">
        <f aca="false">IF(B13="","",IFERROR(INDEX('Prompt Bank'!$B$5:$B$28,MATCH(B13,'Prompt Bank'!$A$5:$A$28,0)),"ID not found"))</f>
        <v>What is a good Greptile alternative for AI code review?</v>
      </c>
      <c r="D13" s="17" t="str">
        <f aca="false">IF(B13="","",IFERROR(INDEX('Prompt Bank'!$C$5:$C$28,MATCH(B13,'Prompt Bank'!$A$5:$A$28,0)),""))</f>
        <v>Alternatives / comparison</v>
      </c>
      <c r="E13" s="15" t="s">
        <v>180</v>
      </c>
      <c r="F13" s="18"/>
      <c r="G13" s="15" t="n">
        <v>1</v>
      </c>
      <c r="H13" s="18"/>
      <c r="I13" s="18"/>
      <c r="J13" s="18"/>
      <c r="K13" s="18"/>
      <c r="L13" s="18"/>
      <c r="M13" s="18"/>
      <c r="N13" s="18"/>
    </row>
    <row r="14" customFormat="false" ht="27.75" hidden="false" customHeight="true" outlineLevel="0" collapsed="false">
      <c r="A14" s="13" t="s">
        <v>188</v>
      </c>
      <c r="B14" s="15" t="s">
        <v>75</v>
      </c>
      <c r="C14" s="17" t="str">
        <f aca="false">IF(B14="","",IFERROR(INDEX('Prompt Bank'!$B$5:$B$28,MATCH(B14,'Prompt Bank'!$A$5:$A$28,0)),"ID not found"))</f>
        <v>What is a good Greptile alternative for AI code review?</v>
      </c>
      <c r="D14" s="17" t="str">
        <f aca="false">IF(B14="","",IFERROR(INDEX('Prompt Bank'!$C$5:$C$28,MATCH(B14,'Prompt Bank'!$A$5:$A$28,0)),""))</f>
        <v>Alternatives / comparison</v>
      </c>
      <c r="E14" s="15" t="s">
        <v>182</v>
      </c>
      <c r="F14" s="18"/>
      <c r="G14" s="15" t="n">
        <v>1</v>
      </c>
      <c r="H14" s="18"/>
      <c r="I14" s="18"/>
      <c r="J14" s="18"/>
      <c r="K14" s="18"/>
      <c r="L14" s="18"/>
      <c r="M14" s="18"/>
      <c r="N14" s="18"/>
    </row>
    <row r="15" customFormat="false" ht="27.75" hidden="false" customHeight="true" outlineLevel="0" collapsed="false">
      <c r="A15" s="13" t="s">
        <v>189</v>
      </c>
      <c r="B15" s="15" t="s">
        <v>79</v>
      </c>
      <c r="C15" s="17" t="str">
        <f aca="false">IF(B15="","",IFERROR(INDEX('Prompt Bank'!$B$5:$B$28,MATCH(B15,'Prompt Bank'!$A$5:$A$28,0)),"ID not found"))</f>
        <v>Cubic vs CodeRabbit vs Greptile: which AI code review tool is best?</v>
      </c>
      <c r="D15" s="17" t="str">
        <f aca="false">IF(B15="","",IFERROR(INDEX('Prompt Bank'!$C$5:$C$28,MATCH(B15,'Prompt Bank'!$A$5:$A$28,0)),""))</f>
        <v>Alternatives / comparison</v>
      </c>
      <c r="E15" s="15" t="s">
        <v>172</v>
      </c>
      <c r="F15" s="18"/>
      <c r="G15" s="15" t="n">
        <v>1</v>
      </c>
      <c r="H15" s="18"/>
      <c r="I15" s="18"/>
      <c r="J15" s="18"/>
      <c r="K15" s="18"/>
      <c r="L15" s="18"/>
      <c r="M15" s="18"/>
      <c r="N15" s="18"/>
    </row>
    <row r="16" customFormat="false" ht="27.75" hidden="false" customHeight="true" outlineLevel="0" collapsed="false">
      <c r="A16" s="13" t="s">
        <v>190</v>
      </c>
      <c r="B16" s="15" t="s">
        <v>79</v>
      </c>
      <c r="C16" s="17" t="str">
        <f aca="false">IF(B16="","",IFERROR(INDEX('Prompt Bank'!$B$5:$B$28,MATCH(B16,'Prompt Bank'!$A$5:$A$28,0)),"ID not found"))</f>
        <v>Cubic vs CodeRabbit vs Greptile: which AI code review tool is best?</v>
      </c>
      <c r="D16" s="17" t="str">
        <f aca="false">IF(B16="","",IFERROR(INDEX('Prompt Bank'!$C$5:$C$28,MATCH(B16,'Prompt Bank'!$A$5:$A$28,0)),""))</f>
        <v>Alternatives / comparison</v>
      </c>
      <c r="E16" s="15" t="s">
        <v>180</v>
      </c>
      <c r="F16" s="18"/>
      <c r="G16" s="15" t="n">
        <v>1</v>
      </c>
      <c r="H16" s="18"/>
      <c r="I16" s="18"/>
      <c r="J16" s="18"/>
      <c r="K16" s="18"/>
      <c r="L16" s="18"/>
      <c r="M16" s="18"/>
      <c r="N16" s="18"/>
    </row>
    <row r="17" customFormat="false" ht="27.75" hidden="false" customHeight="true" outlineLevel="0" collapsed="false">
      <c r="A17" s="13" t="s">
        <v>191</v>
      </c>
      <c r="B17" s="15" t="s">
        <v>79</v>
      </c>
      <c r="C17" s="17" t="str">
        <f aca="false">IF(B17="","",IFERROR(INDEX('Prompt Bank'!$B$5:$B$28,MATCH(B17,'Prompt Bank'!$A$5:$A$28,0)),"ID not found"))</f>
        <v>Cubic vs CodeRabbit vs Greptile: which AI code review tool is best?</v>
      </c>
      <c r="D17" s="17" t="str">
        <f aca="false">IF(B17="","",IFERROR(INDEX('Prompt Bank'!$C$5:$C$28,MATCH(B17,'Prompt Bank'!$A$5:$A$28,0)),""))</f>
        <v>Alternatives / comparison</v>
      </c>
      <c r="E17" s="15" t="s">
        <v>182</v>
      </c>
      <c r="F17" s="18"/>
      <c r="G17" s="15" t="n">
        <v>1</v>
      </c>
      <c r="H17" s="18"/>
      <c r="I17" s="18"/>
      <c r="J17" s="18"/>
      <c r="K17" s="18"/>
      <c r="L17" s="18"/>
      <c r="M17" s="18"/>
      <c r="N17" s="18"/>
    </row>
    <row r="18" customFormat="false" ht="27.75" hidden="false" customHeight="true" outlineLevel="0" collapsed="false">
      <c r="A18" s="13" t="s">
        <v>192</v>
      </c>
      <c r="B18" s="15" t="s">
        <v>83</v>
      </c>
      <c r="C18" s="17" t="str">
        <f aca="false">IF(B18="","",IFERROR(INDEX('Prompt Bank'!$B$5:$B$28,MATCH(B18,'Prompt Bank'!$A$5:$A$28,0)),"ID not found"))</f>
        <v>Is there an AI code review tool that actually runs the code instead of just reading it?</v>
      </c>
      <c r="D18" s="17" t="str">
        <f aca="false">IF(B18="","",IFERROR(INDEX('Prompt Bank'!$C$5:$C$28,MATCH(B18,'Prompt Bank'!$A$5:$A$28,0)),""))</f>
        <v>Differentiator</v>
      </c>
      <c r="E18" s="15" t="s">
        <v>172</v>
      </c>
      <c r="F18" s="18"/>
      <c r="G18" s="15" t="n">
        <v>1</v>
      </c>
      <c r="H18" s="18"/>
      <c r="I18" s="18"/>
      <c r="J18" s="18"/>
      <c r="K18" s="18"/>
      <c r="L18" s="18"/>
      <c r="M18" s="18"/>
      <c r="N18" s="18"/>
    </row>
    <row r="19" customFormat="false" ht="27.75" hidden="false" customHeight="true" outlineLevel="0" collapsed="false">
      <c r="A19" s="13" t="s">
        <v>193</v>
      </c>
      <c r="B19" s="15" t="s">
        <v>83</v>
      </c>
      <c r="C19" s="17" t="str">
        <f aca="false">IF(B19="","",IFERROR(INDEX('Prompt Bank'!$B$5:$B$28,MATCH(B19,'Prompt Bank'!$A$5:$A$28,0)),"ID not found"))</f>
        <v>Is there an AI code review tool that actually runs the code instead of just reading it?</v>
      </c>
      <c r="D19" s="17" t="str">
        <f aca="false">IF(B19="","",IFERROR(INDEX('Prompt Bank'!$C$5:$C$28,MATCH(B19,'Prompt Bank'!$A$5:$A$28,0)),""))</f>
        <v>Differentiator</v>
      </c>
      <c r="E19" s="15" t="s">
        <v>180</v>
      </c>
      <c r="F19" s="18"/>
      <c r="G19" s="15" t="n">
        <v>1</v>
      </c>
      <c r="H19" s="18"/>
      <c r="I19" s="18"/>
      <c r="J19" s="18"/>
      <c r="K19" s="18"/>
      <c r="L19" s="18"/>
      <c r="M19" s="18"/>
      <c r="N19" s="18"/>
    </row>
    <row r="20" customFormat="false" ht="27.75" hidden="false" customHeight="true" outlineLevel="0" collapsed="false">
      <c r="A20" s="13" t="s">
        <v>194</v>
      </c>
      <c r="B20" s="15" t="s">
        <v>83</v>
      </c>
      <c r="C20" s="17" t="str">
        <f aca="false">IF(B20="","",IFERROR(INDEX('Prompt Bank'!$B$5:$B$28,MATCH(B20,'Prompt Bank'!$A$5:$A$28,0)),"ID not found"))</f>
        <v>Is there an AI code review tool that actually runs the code instead of just reading it?</v>
      </c>
      <c r="D20" s="17" t="str">
        <f aca="false">IF(B20="","",IFERROR(INDEX('Prompt Bank'!$C$5:$C$28,MATCH(B20,'Prompt Bank'!$A$5:$A$28,0)),""))</f>
        <v>Differentiator</v>
      </c>
      <c r="E20" s="15" t="s">
        <v>182</v>
      </c>
      <c r="F20" s="18"/>
      <c r="G20" s="15" t="n">
        <v>1</v>
      </c>
      <c r="H20" s="18"/>
      <c r="I20" s="18"/>
      <c r="J20" s="18"/>
      <c r="K20" s="18"/>
      <c r="L20" s="18"/>
      <c r="M20" s="18"/>
      <c r="N20" s="18"/>
    </row>
    <row r="21" customFormat="false" ht="27.75" hidden="false" customHeight="true" outlineLevel="0" collapsed="false">
      <c r="A21" s="13" t="s">
        <v>195</v>
      </c>
      <c r="B21" s="15" t="s">
        <v>87</v>
      </c>
      <c r="C21" s="17" t="str">
        <f aca="false">IF(B21="","",IFERROR(INDEX('Prompt Bank'!$B$5:$B$28,MATCH(B21,'Prompt Bank'!$A$5:$A$28,0)),"ID not found"))</f>
        <v>How do I catch bugs that static analysis misses before they reach production?</v>
      </c>
      <c r="D21" s="17" t="str">
        <f aca="false">IF(B21="","",IFERROR(INDEX('Prompt Bank'!$C$5:$C$28,MATCH(B21,'Prompt Bank'!$A$5:$A$28,0)),""))</f>
        <v>Differentiator</v>
      </c>
      <c r="E21" s="15" t="s">
        <v>172</v>
      </c>
      <c r="F21" s="18"/>
      <c r="G21" s="15" t="n">
        <v>1</v>
      </c>
      <c r="H21" s="18"/>
      <c r="I21" s="18"/>
      <c r="J21" s="18"/>
      <c r="K21" s="18"/>
      <c r="L21" s="18"/>
      <c r="M21" s="18"/>
      <c r="N21" s="18"/>
    </row>
    <row r="22" customFormat="false" ht="27.75" hidden="false" customHeight="true" outlineLevel="0" collapsed="false">
      <c r="A22" s="13" t="s">
        <v>196</v>
      </c>
      <c r="B22" s="15" t="s">
        <v>87</v>
      </c>
      <c r="C22" s="17" t="str">
        <f aca="false">IF(B22="","",IFERROR(INDEX('Prompt Bank'!$B$5:$B$28,MATCH(B22,'Prompt Bank'!$A$5:$A$28,0)),"ID not found"))</f>
        <v>How do I catch bugs that static analysis misses before they reach production?</v>
      </c>
      <c r="D22" s="17" t="str">
        <f aca="false">IF(B22="","",IFERROR(INDEX('Prompt Bank'!$C$5:$C$28,MATCH(B22,'Prompt Bank'!$A$5:$A$28,0)),""))</f>
        <v>Differentiator</v>
      </c>
      <c r="E22" s="15" t="s">
        <v>180</v>
      </c>
      <c r="F22" s="18"/>
      <c r="G22" s="15" t="n">
        <v>1</v>
      </c>
      <c r="H22" s="18"/>
      <c r="I22" s="18"/>
      <c r="J22" s="18"/>
      <c r="K22" s="18"/>
      <c r="L22" s="18"/>
      <c r="M22" s="18"/>
      <c r="N22" s="18"/>
    </row>
    <row r="23" customFormat="false" ht="27.75" hidden="false" customHeight="true" outlineLevel="0" collapsed="false">
      <c r="A23" s="13" t="s">
        <v>197</v>
      </c>
      <c r="B23" s="15" t="s">
        <v>87</v>
      </c>
      <c r="C23" s="17" t="str">
        <f aca="false">IF(B23="","",IFERROR(INDEX('Prompt Bank'!$B$5:$B$28,MATCH(B23,'Prompt Bank'!$A$5:$A$28,0)),"ID not found"))</f>
        <v>How do I catch bugs that static analysis misses before they reach production?</v>
      </c>
      <c r="D23" s="17" t="str">
        <f aca="false">IF(B23="","",IFERROR(INDEX('Prompt Bank'!$C$5:$C$28,MATCH(B23,'Prompt Bank'!$A$5:$A$28,0)),""))</f>
        <v>Differentiator</v>
      </c>
      <c r="E23" s="15" t="s">
        <v>182</v>
      </c>
      <c r="F23" s="18"/>
      <c r="G23" s="15" t="n">
        <v>1</v>
      </c>
      <c r="H23" s="18"/>
      <c r="I23" s="18"/>
      <c r="J23" s="18"/>
      <c r="K23" s="18"/>
      <c r="L23" s="18"/>
      <c r="M23" s="18"/>
      <c r="N23" s="18"/>
    </row>
    <row r="24" customFormat="false" ht="27.75" hidden="false" customHeight="true" outlineLevel="0" collapsed="false">
      <c r="A24" s="13" t="s">
        <v>198</v>
      </c>
      <c r="B24" s="15" t="s">
        <v>90</v>
      </c>
      <c r="C24" s="17" t="str">
        <f aca="false">IF(B24="","",IFERROR(INDEX('Prompt Bank'!$B$5:$B$28,MATCH(B24,'Prompt Bank'!$A$5:$A$28,0)),"ID not found"))</f>
        <v>How should I review pull requests written by Claude Code or Cursor?</v>
      </c>
      <c r="D24" s="17" t="str">
        <f aca="false">IF(B24="","",IFERROR(INDEX('Prompt Bank'!$C$5:$C$28,MATCH(B24,'Prompt Bank'!$A$5:$A$28,0)),""))</f>
        <v>Problem / how-to</v>
      </c>
      <c r="E24" s="15" t="s">
        <v>172</v>
      </c>
      <c r="F24" s="18"/>
      <c r="G24" s="15" t="n">
        <v>1</v>
      </c>
      <c r="H24" s="18"/>
      <c r="I24" s="18"/>
      <c r="J24" s="18"/>
      <c r="K24" s="18"/>
      <c r="L24" s="18"/>
      <c r="M24" s="18"/>
      <c r="N24" s="18"/>
    </row>
    <row r="25" customFormat="false" ht="27.75" hidden="false" customHeight="true" outlineLevel="0" collapsed="false">
      <c r="A25" s="13" t="s">
        <v>199</v>
      </c>
      <c r="B25" s="15" t="s">
        <v>90</v>
      </c>
      <c r="C25" s="17" t="str">
        <f aca="false">IF(B25="","",IFERROR(INDEX('Prompt Bank'!$B$5:$B$28,MATCH(B25,'Prompt Bank'!$A$5:$A$28,0)),"ID not found"))</f>
        <v>How should I review pull requests written by Claude Code or Cursor?</v>
      </c>
      <c r="D25" s="17" t="str">
        <f aca="false">IF(B25="","",IFERROR(INDEX('Prompt Bank'!$C$5:$C$28,MATCH(B25,'Prompt Bank'!$A$5:$A$28,0)),""))</f>
        <v>Problem / how-to</v>
      </c>
      <c r="E25" s="15" t="s">
        <v>180</v>
      </c>
      <c r="F25" s="18"/>
      <c r="G25" s="15" t="n">
        <v>1</v>
      </c>
      <c r="H25" s="18"/>
      <c r="I25" s="18"/>
      <c r="J25" s="18"/>
      <c r="K25" s="18"/>
      <c r="L25" s="18"/>
      <c r="M25" s="18"/>
      <c r="N25" s="18"/>
    </row>
    <row r="26" customFormat="false" ht="27.75" hidden="false" customHeight="true" outlineLevel="0" collapsed="false">
      <c r="A26" s="13" t="s">
        <v>200</v>
      </c>
      <c r="B26" s="15" t="s">
        <v>90</v>
      </c>
      <c r="C26" s="17" t="str">
        <f aca="false">IF(B26="","",IFERROR(INDEX('Prompt Bank'!$B$5:$B$28,MATCH(B26,'Prompt Bank'!$A$5:$A$28,0)),"ID not found"))</f>
        <v>How should I review pull requests written by Claude Code or Cursor?</v>
      </c>
      <c r="D26" s="17" t="str">
        <f aca="false">IF(B26="","",IFERROR(INDEX('Prompt Bank'!$C$5:$C$28,MATCH(B26,'Prompt Bank'!$A$5:$A$28,0)),""))</f>
        <v>Problem / how-to</v>
      </c>
      <c r="E26" s="15" t="s">
        <v>182</v>
      </c>
      <c r="F26" s="18"/>
      <c r="G26" s="15" t="n">
        <v>1</v>
      </c>
      <c r="H26" s="18"/>
      <c r="I26" s="18"/>
      <c r="J26" s="18"/>
      <c r="K26" s="18"/>
      <c r="L26" s="18"/>
      <c r="M26" s="18"/>
      <c r="N26" s="18"/>
    </row>
    <row r="27" customFormat="false" ht="27.75" hidden="false" customHeight="true" outlineLevel="0" collapsed="false">
      <c r="A27" s="13" t="s">
        <v>201</v>
      </c>
      <c r="B27" s="15" t="s">
        <v>95</v>
      </c>
      <c r="C27" s="17" t="str">
        <f aca="false">IF(B27="","",IFERROR(INDEX('Prompt Bank'!$B$5:$B$28,MATCH(B27,'Prompt Bank'!$A$5:$A$28,0)),"ID not found"))</f>
        <v>What is the best AI code review tool for a team of 30 engineers that needs SOC 2 compliance?</v>
      </c>
      <c r="D27" s="17" t="str">
        <f aca="false">IF(B27="","",IFERROR(INDEX('Prompt Bank'!$C$5:$C$28,MATCH(B27,'Prompt Bank'!$A$5:$A$28,0)),""))</f>
        <v>Buyer evaluation</v>
      </c>
      <c r="E27" s="15" t="s">
        <v>172</v>
      </c>
      <c r="F27" s="18"/>
      <c r="G27" s="15" t="n">
        <v>1</v>
      </c>
      <c r="H27" s="18"/>
      <c r="I27" s="18"/>
      <c r="J27" s="18"/>
      <c r="K27" s="18"/>
      <c r="L27" s="18"/>
      <c r="M27" s="18"/>
      <c r="N27" s="18"/>
    </row>
    <row r="28" customFormat="false" ht="27.75" hidden="false" customHeight="true" outlineLevel="0" collapsed="false">
      <c r="A28" s="13" t="s">
        <v>202</v>
      </c>
      <c r="B28" s="15" t="s">
        <v>95</v>
      </c>
      <c r="C28" s="17" t="str">
        <f aca="false">IF(B28="","",IFERROR(INDEX('Prompt Bank'!$B$5:$B$28,MATCH(B28,'Prompt Bank'!$A$5:$A$28,0)),"ID not found"))</f>
        <v>What is the best AI code review tool for a team of 30 engineers that needs SOC 2 compliance?</v>
      </c>
      <c r="D28" s="17" t="str">
        <f aca="false">IF(B28="","",IFERROR(INDEX('Prompt Bank'!$C$5:$C$28,MATCH(B28,'Prompt Bank'!$A$5:$A$28,0)),""))</f>
        <v>Buyer evaluation</v>
      </c>
      <c r="E28" s="15" t="s">
        <v>180</v>
      </c>
      <c r="F28" s="18"/>
      <c r="G28" s="15" t="n">
        <v>1</v>
      </c>
      <c r="H28" s="18"/>
      <c r="I28" s="18"/>
      <c r="J28" s="18"/>
      <c r="K28" s="18"/>
      <c r="L28" s="18"/>
      <c r="M28" s="18"/>
      <c r="N28" s="18"/>
    </row>
    <row r="29" customFormat="false" ht="27.75" hidden="false" customHeight="true" outlineLevel="0" collapsed="false">
      <c r="A29" s="13" t="s">
        <v>203</v>
      </c>
      <c r="B29" s="15" t="s">
        <v>95</v>
      </c>
      <c r="C29" s="17" t="str">
        <f aca="false">IF(B29="","",IFERROR(INDEX('Prompt Bank'!$B$5:$B$28,MATCH(B29,'Prompt Bank'!$A$5:$A$28,0)),"ID not found"))</f>
        <v>What is the best AI code review tool for a team of 30 engineers that needs SOC 2 compliance?</v>
      </c>
      <c r="D29" s="17" t="str">
        <f aca="false">IF(B29="","",IFERROR(INDEX('Prompt Bank'!$C$5:$C$28,MATCH(B29,'Prompt Bank'!$A$5:$A$28,0)),""))</f>
        <v>Buyer evaluation</v>
      </c>
      <c r="E29" s="15" t="s">
        <v>182</v>
      </c>
      <c r="F29" s="18"/>
      <c r="G29" s="15" t="n">
        <v>1</v>
      </c>
      <c r="H29" s="18"/>
      <c r="I29" s="18"/>
      <c r="J29" s="18"/>
      <c r="K29" s="18"/>
      <c r="L29" s="18"/>
      <c r="M29" s="18"/>
      <c r="N29" s="18"/>
    </row>
    <row r="30" customFormat="false" ht="27.75" hidden="false" customHeight="true" outlineLevel="0" collapsed="false">
      <c r="A30" s="13" t="s">
        <v>204</v>
      </c>
      <c r="B30" s="15" t="s">
        <v>99</v>
      </c>
      <c r="C30" s="17" t="str">
        <f aca="false">IF(B30="","",IFERROR(INDEX('Prompt Bank'!$B$5:$B$28,MATCH(B30,'Prompt Bank'!$A$5:$A$28,0)),"ID not found"))</f>
        <v>Is Claude Sonnet 5 good enough to skip code review?</v>
      </c>
      <c r="D30" s="17" t="str">
        <f aca="false">IF(B30="","",IFERROR(INDEX('Prompt Bank'!$C$5:$C$28,MATCH(B30,'Prompt Bank'!$A$5:$A$28,0)),""))</f>
        <v>Model review</v>
      </c>
      <c r="E30" s="15" t="s">
        <v>172</v>
      </c>
      <c r="F30" s="18"/>
      <c r="G30" s="15" t="n">
        <v>1</v>
      </c>
      <c r="H30" s="18"/>
      <c r="I30" s="18"/>
      <c r="J30" s="18"/>
      <c r="K30" s="18"/>
      <c r="L30" s="18"/>
      <c r="M30" s="18"/>
      <c r="N30" s="18"/>
    </row>
    <row r="31" customFormat="false" ht="27.75" hidden="false" customHeight="true" outlineLevel="0" collapsed="false">
      <c r="A31" s="13" t="s">
        <v>205</v>
      </c>
      <c r="B31" s="15" t="s">
        <v>99</v>
      </c>
      <c r="C31" s="17" t="str">
        <f aca="false">IF(B31="","",IFERROR(INDEX('Prompt Bank'!$B$5:$B$28,MATCH(B31,'Prompt Bank'!$A$5:$A$28,0)),"ID not found"))</f>
        <v>Is Claude Sonnet 5 good enough to skip code review?</v>
      </c>
      <c r="D31" s="17" t="str">
        <f aca="false">IF(B31="","",IFERROR(INDEX('Prompt Bank'!$C$5:$C$28,MATCH(B31,'Prompt Bank'!$A$5:$A$28,0)),""))</f>
        <v>Model review</v>
      </c>
      <c r="E31" s="15" t="s">
        <v>180</v>
      </c>
      <c r="F31" s="18"/>
      <c r="G31" s="15" t="n">
        <v>1</v>
      </c>
      <c r="H31" s="18"/>
      <c r="I31" s="18"/>
      <c r="J31" s="18"/>
      <c r="K31" s="18"/>
      <c r="L31" s="18"/>
      <c r="M31" s="18"/>
      <c r="N31" s="18"/>
    </row>
    <row r="32" customFormat="false" ht="27.75" hidden="false" customHeight="true" outlineLevel="0" collapsed="false">
      <c r="A32" s="13" t="s">
        <v>206</v>
      </c>
      <c r="B32" s="15" t="s">
        <v>99</v>
      </c>
      <c r="C32" s="17" t="str">
        <f aca="false">IF(B32="","",IFERROR(INDEX('Prompt Bank'!$B$5:$B$28,MATCH(B32,'Prompt Bank'!$A$5:$A$28,0)),"ID not found"))</f>
        <v>Is Claude Sonnet 5 good enough to skip code review?</v>
      </c>
      <c r="D32" s="17" t="str">
        <f aca="false">IF(B32="","",IFERROR(INDEX('Prompt Bank'!$C$5:$C$28,MATCH(B32,'Prompt Bank'!$A$5:$A$28,0)),""))</f>
        <v>Model review</v>
      </c>
      <c r="E32" s="15" t="s">
        <v>182</v>
      </c>
      <c r="F32" s="18"/>
      <c r="G32" s="15" t="n">
        <v>1</v>
      </c>
      <c r="H32" s="18"/>
      <c r="I32" s="18"/>
      <c r="J32" s="18"/>
      <c r="K32" s="18"/>
      <c r="L32" s="18"/>
      <c r="M32" s="18"/>
      <c r="N32" s="18"/>
    </row>
    <row r="33" customFormat="false" ht="27.75" hidden="false" customHeight="true" outlineLevel="0" collapsed="false">
      <c r="A33" s="13" t="s">
        <v>207</v>
      </c>
      <c r="B33" s="15" t="s">
        <v>104</v>
      </c>
      <c r="C33" s="17" t="str">
        <f aca="false">IF(B33="","",IFERROR(INDEX('Prompt Bank'!$B$5:$B$28,MATCH(B33,'Prompt Bank'!$A$5:$A$28,0)),"ID not found"))</f>
        <v>What is Ito AI?</v>
      </c>
      <c r="D33" s="17" t="str">
        <f aca="false">IF(B33="","",IFERROR(INDEX('Prompt Bank'!$C$5:$C$28,MATCH(B33,'Prompt Bank'!$A$5:$A$28,0)),""))</f>
        <v>Brand / entity</v>
      </c>
      <c r="E33" s="15" t="s">
        <v>172</v>
      </c>
      <c r="F33" s="18"/>
      <c r="G33" s="15" t="n">
        <v>1</v>
      </c>
      <c r="H33" s="18"/>
      <c r="I33" s="18"/>
      <c r="J33" s="18"/>
      <c r="K33" s="18"/>
      <c r="L33" s="18"/>
      <c r="M33" s="18"/>
      <c r="N33" s="18"/>
    </row>
    <row r="34" customFormat="false" ht="27.75" hidden="false" customHeight="true" outlineLevel="0" collapsed="false">
      <c r="A34" s="13" t="s">
        <v>208</v>
      </c>
      <c r="B34" s="15" t="s">
        <v>104</v>
      </c>
      <c r="C34" s="17" t="str">
        <f aca="false">IF(B34="","",IFERROR(INDEX('Prompt Bank'!$B$5:$B$28,MATCH(B34,'Prompt Bank'!$A$5:$A$28,0)),"ID not found"))</f>
        <v>What is Ito AI?</v>
      </c>
      <c r="D34" s="17" t="str">
        <f aca="false">IF(B34="","",IFERROR(INDEX('Prompt Bank'!$C$5:$C$28,MATCH(B34,'Prompt Bank'!$A$5:$A$28,0)),""))</f>
        <v>Brand / entity</v>
      </c>
      <c r="E34" s="15" t="s">
        <v>180</v>
      </c>
      <c r="F34" s="18"/>
      <c r="G34" s="15" t="n">
        <v>1</v>
      </c>
      <c r="H34" s="18"/>
      <c r="I34" s="18"/>
      <c r="J34" s="18"/>
      <c r="K34" s="18"/>
      <c r="L34" s="18"/>
      <c r="M34" s="18"/>
      <c r="N34" s="18"/>
    </row>
    <row r="35" customFormat="false" ht="27.75" hidden="false" customHeight="true" outlineLevel="0" collapsed="false">
      <c r="A35" s="13" t="s">
        <v>209</v>
      </c>
      <c r="B35" s="15" t="s">
        <v>104</v>
      </c>
      <c r="C35" s="17" t="str">
        <f aca="false">IF(B35="","",IFERROR(INDEX('Prompt Bank'!$B$5:$B$28,MATCH(B35,'Prompt Bank'!$A$5:$A$28,0)),"ID not found"))</f>
        <v>What is Ito AI?</v>
      </c>
      <c r="D35" s="17" t="str">
        <f aca="false">IF(B35="","",IFERROR(INDEX('Prompt Bank'!$C$5:$C$28,MATCH(B35,'Prompt Bank'!$A$5:$A$28,0)),""))</f>
        <v>Brand / entity</v>
      </c>
      <c r="E35" s="15" t="s">
        <v>182</v>
      </c>
      <c r="F35" s="18"/>
      <c r="G35" s="15" t="n">
        <v>1</v>
      </c>
      <c r="H35" s="18"/>
      <c r="I35" s="18"/>
      <c r="J35" s="18"/>
      <c r="K35" s="18"/>
      <c r="L35" s="18"/>
      <c r="M35" s="18"/>
      <c r="N35" s="18"/>
    </row>
    <row r="36" customFormat="false" ht="27.75" hidden="false" customHeight="true" outlineLevel="0" collapsed="false">
      <c r="A36" s="13" t="s">
        <v>210</v>
      </c>
      <c r="B36" s="15" t="s">
        <v>108</v>
      </c>
      <c r="C36" s="17" t="str">
        <f aca="false">IF(B36="","",IFERROR(INDEX('Prompt Bank'!$B$5:$B$28,MATCH(B36,'Prompt Bank'!$A$5:$A$28,0)),"ID not found"))</f>
        <v>Is ito.ai legit? Ito AI code review reviews</v>
      </c>
      <c r="D36" s="17" t="str">
        <f aca="false">IF(B36="","",IFERROR(INDEX('Prompt Bank'!$C$5:$C$28,MATCH(B36,'Prompt Bank'!$A$5:$A$28,0)),""))</f>
        <v>Brand / entity</v>
      </c>
      <c r="E36" s="15" t="s">
        <v>172</v>
      </c>
      <c r="F36" s="18"/>
      <c r="G36" s="15" t="n">
        <v>1</v>
      </c>
      <c r="H36" s="18"/>
      <c r="I36" s="18"/>
      <c r="J36" s="18"/>
      <c r="K36" s="18"/>
      <c r="L36" s="18"/>
      <c r="M36" s="18"/>
      <c r="N36" s="18"/>
    </row>
    <row r="37" customFormat="false" ht="27.75" hidden="false" customHeight="true" outlineLevel="0" collapsed="false">
      <c r="A37" s="13" t="s">
        <v>211</v>
      </c>
      <c r="B37" s="15" t="s">
        <v>108</v>
      </c>
      <c r="C37" s="17" t="str">
        <f aca="false">IF(B37="","",IFERROR(INDEX('Prompt Bank'!$B$5:$B$28,MATCH(B37,'Prompt Bank'!$A$5:$A$28,0)),"ID not found"))</f>
        <v>Is ito.ai legit? Ito AI code review reviews</v>
      </c>
      <c r="D37" s="17" t="str">
        <f aca="false">IF(B37="","",IFERROR(INDEX('Prompt Bank'!$C$5:$C$28,MATCH(B37,'Prompt Bank'!$A$5:$A$28,0)),""))</f>
        <v>Brand / entity</v>
      </c>
      <c r="E37" s="15" t="s">
        <v>180</v>
      </c>
      <c r="F37" s="18"/>
      <c r="G37" s="15" t="n">
        <v>1</v>
      </c>
      <c r="H37" s="18"/>
      <c r="I37" s="18"/>
      <c r="J37" s="18"/>
      <c r="K37" s="18"/>
      <c r="L37" s="18"/>
      <c r="M37" s="18"/>
      <c r="N37" s="18"/>
    </row>
    <row r="38" customFormat="false" ht="27.75" hidden="false" customHeight="true" outlineLevel="0" collapsed="false">
      <c r="A38" s="13" t="s">
        <v>212</v>
      </c>
      <c r="B38" s="15" t="s">
        <v>108</v>
      </c>
      <c r="C38" s="17" t="str">
        <f aca="false">IF(B38="","",IFERROR(INDEX('Prompt Bank'!$B$5:$B$28,MATCH(B38,'Prompt Bank'!$A$5:$A$28,0)),"ID not found"))</f>
        <v>Is ito.ai legit? Ito AI code review reviews</v>
      </c>
      <c r="D38" s="17" t="str">
        <f aca="false">IF(B38="","",IFERROR(INDEX('Prompt Bank'!$C$5:$C$28,MATCH(B38,'Prompt Bank'!$A$5:$A$28,0)),""))</f>
        <v>Brand / entity</v>
      </c>
      <c r="E38" s="15" t="s">
        <v>182</v>
      </c>
      <c r="F38" s="18"/>
      <c r="G38" s="15" t="n">
        <v>1</v>
      </c>
      <c r="H38" s="18"/>
      <c r="I38" s="18"/>
      <c r="J38" s="18"/>
      <c r="K38" s="18"/>
      <c r="L38" s="18"/>
      <c r="M38" s="18"/>
      <c r="N38" s="18"/>
    </row>
    <row r="39" customFormat="false" ht="27.75" hidden="false" customHeight="true" outlineLevel="0" collapsed="false">
      <c r="A39" s="13" t="s">
        <v>213</v>
      </c>
      <c r="B39" s="15" t="s">
        <v>111</v>
      </c>
      <c r="C39" s="17" t="str">
        <f aca="false">IF(B39="","",IFERROR(INDEX('Prompt Bank'!$B$5:$B$28,MATCH(B39,'Prompt Bank'!$A$5:$A$28,0)),"ID not found"))</f>
        <v>Does AI code review actually catch real bugs, or is it mostly noise?</v>
      </c>
      <c r="D39" s="17" t="str">
        <f aca="false">IF(B39="","",IFERROR(INDEX('Prompt Bank'!$C$5:$C$28,MATCH(B39,'Prompt Bank'!$A$5:$A$28,0)),""))</f>
        <v>Problem / how-to</v>
      </c>
      <c r="E39" s="15" t="s">
        <v>172</v>
      </c>
      <c r="F39" s="18"/>
      <c r="G39" s="15" t="n">
        <v>1</v>
      </c>
      <c r="H39" s="18"/>
      <c r="I39" s="18"/>
      <c r="J39" s="18"/>
      <c r="K39" s="18"/>
      <c r="L39" s="18"/>
      <c r="M39" s="18"/>
      <c r="N39" s="18"/>
    </row>
    <row r="40" customFormat="false" ht="27.75" hidden="false" customHeight="true" outlineLevel="0" collapsed="false">
      <c r="A40" s="13" t="s">
        <v>214</v>
      </c>
      <c r="B40" s="15" t="s">
        <v>111</v>
      </c>
      <c r="C40" s="17" t="str">
        <f aca="false">IF(B40="","",IFERROR(INDEX('Prompt Bank'!$B$5:$B$28,MATCH(B40,'Prompt Bank'!$A$5:$A$28,0)),"ID not found"))</f>
        <v>Does AI code review actually catch real bugs, or is it mostly noise?</v>
      </c>
      <c r="D40" s="17" t="str">
        <f aca="false">IF(B40="","",IFERROR(INDEX('Prompt Bank'!$C$5:$C$28,MATCH(B40,'Prompt Bank'!$A$5:$A$28,0)),""))</f>
        <v>Problem / how-to</v>
      </c>
      <c r="E40" s="15" t="s">
        <v>180</v>
      </c>
      <c r="F40" s="18"/>
      <c r="G40" s="15" t="n">
        <v>1</v>
      </c>
      <c r="H40" s="18"/>
      <c r="I40" s="18"/>
      <c r="J40" s="18"/>
      <c r="K40" s="18"/>
      <c r="L40" s="18"/>
      <c r="M40" s="18"/>
      <c r="N40" s="18"/>
    </row>
    <row r="41" customFormat="false" ht="27.75" hidden="false" customHeight="true" outlineLevel="0" collapsed="false">
      <c r="A41" s="13" t="s">
        <v>215</v>
      </c>
      <c r="B41" s="15" t="s">
        <v>111</v>
      </c>
      <c r="C41" s="17" t="str">
        <f aca="false">IF(B41="","",IFERROR(INDEX('Prompt Bank'!$B$5:$B$28,MATCH(B41,'Prompt Bank'!$A$5:$A$28,0)),"ID not found"))</f>
        <v>Does AI code review actually catch real bugs, or is it mostly noise?</v>
      </c>
      <c r="D41" s="17" t="str">
        <f aca="false">IF(B41="","",IFERROR(INDEX('Prompt Bank'!$C$5:$C$28,MATCH(B41,'Prompt Bank'!$A$5:$A$28,0)),""))</f>
        <v>Problem / how-to</v>
      </c>
      <c r="E41" s="15" t="s">
        <v>182</v>
      </c>
      <c r="F41" s="18"/>
      <c r="G41" s="15" t="n">
        <v>1</v>
      </c>
      <c r="H41" s="18"/>
      <c r="I41" s="18"/>
      <c r="J41" s="18"/>
      <c r="K41" s="18"/>
      <c r="L41" s="18"/>
      <c r="M41" s="18"/>
      <c r="N41" s="18"/>
    </row>
    <row r="42" customFormat="false" ht="27.75" hidden="false" customHeight="true" outlineLevel="0" collapsed="false">
      <c r="A42" s="13" t="s">
        <v>216</v>
      </c>
      <c r="B42" s="18"/>
      <c r="C42" s="17" t="str">
        <f aca="false">IF(B42="","",IFERROR(INDEX('Prompt Bank'!$B$5:$B$28,MATCH(B42,'Prompt Bank'!$A$5:$A$28,0)),"ID not found"))</f>
        <v/>
      </c>
      <c r="D42" s="17" t="str">
        <f aca="false">IF(B42="","",IFERROR(INDEX('Prompt Bank'!$C$5:$C$28,MATCH(B42,'Prompt Bank'!$A$5:$A$28,0)),""))</f>
        <v/>
      </c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customFormat="false" ht="27.75" hidden="false" customHeight="true" outlineLevel="0" collapsed="false">
      <c r="A43" s="13" t="s">
        <v>217</v>
      </c>
      <c r="B43" s="18"/>
      <c r="C43" s="17" t="str">
        <f aca="false">IF(B43="","",IFERROR(INDEX('Prompt Bank'!$B$5:$B$28,MATCH(B43,'Prompt Bank'!$A$5:$A$28,0)),"ID not found"))</f>
        <v/>
      </c>
      <c r="D43" s="17" t="str">
        <f aca="false">IF(B43="","",IFERROR(INDEX('Prompt Bank'!$C$5:$C$28,MATCH(B43,'Prompt Bank'!$A$5:$A$28,0)),""))</f>
        <v/>
      </c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customFormat="false" ht="27.75" hidden="false" customHeight="true" outlineLevel="0" collapsed="false">
      <c r="A44" s="13" t="s">
        <v>218</v>
      </c>
      <c r="B44" s="18"/>
      <c r="C44" s="17" t="str">
        <f aca="false">IF(B44="","",IFERROR(INDEX('Prompt Bank'!$B$5:$B$28,MATCH(B44,'Prompt Bank'!$A$5:$A$28,0)),"ID not found"))</f>
        <v/>
      </c>
      <c r="D44" s="17" t="str">
        <f aca="false">IF(B44="","",IFERROR(INDEX('Prompt Bank'!$C$5:$C$28,MATCH(B44,'Prompt Bank'!$A$5:$A$28,0)),""))</f>
        <v/>
      </c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customFormat="false" ht="27.75" hidden="false" customHeight="true" outlineLevel="0" collapsed="false">
      <c r="A45" s="13" t="s">
        <v>219</v>
      </c>
      <c r="B45" s="18"/>
      <c r="C45" s="17" t="str">
        <f aca="false">IF(B45="","",IFERROR(INDEX('Prompt Bank'!$B$5:$B$28,MATCH(B45,'Prompt Bank'!$A$5:$A$28,0)),"ID not found"))</f>
        <v/>
      </c>
      <c r="D45" s="17" t="str">
        <f aca="false">IF(B45="","",IFERROR(INDEX('Prompt Bank'!$C$5:$C$28,MATCH(B45,'Prompt Bank'!$A$5:$A$28,0)),""))</f>
        <v/>
      </c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customFormat="false" ht="27.75" hidden="false" customHeight="true" outlineLevel="0" collapsed="false">
      <c r="A46" s="13" t="s">
        <v>220</v>
      </c>
      <c r="B46" s="18"/>
      <c r="C46" s="17" t="str">
        <f aca="false">IF(B46="","",IFERROR(INDEX('Prompt Bank'!$B$5:$B$28,MATCH(B46,'Prompt Bank'!$A$5:$A$28,0)),"ID not found"))</f>
        <v/>
      </c>
      <c r="D46" s="17" t="str">
        <f aca="false">IF(B46="","",IFERROR(INDEX('Prompt Bank'!$C$5:$C$28,MATCH(B46,'Prompt Bank'!$A$5:$A$28,0)),""))</f>
        <v/>
      </c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customFormat="false" ht="27.75" hidden="false" customHeight="true" outlineLevel="0" collapsed="false">
      <c r="A47" s="13" t="s">
        <v>221</v>
      </c>
      <c r="B47" s="18"/>
      <c r="C47" s="17" t="str">
        <f aca="false">IF(B47="","",IFERROR(INDEX('Prompt Bank'!$B$5:$B$28,MATCH(B47,'Prompt Bank'!$A$5:$A$28,0)),"ID not found"))</f>
        <v/>
      </c>
      <c r="D47" s="17" t="str">
        <f aca="false">IF(B47="","",IFERROR(INDEX('Prompt Bank'!$C$5:$C$28,MATCH(B47,'Prompt Bank'!$A$5:$A$28,0)),""))</f>
        <v/>
      </c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customFormat="false" ht="27.75" hidden="false" customHeight="true" outlineLevel="0" collapsed="false">
      <c r="A48" s="13" t="s">
        <v>222</v>
      </c>
      <c r="B48" s="18"/>
      <c r="C48" s="17" t="str">
        <f aca="false">IF(B48="","",IFERROR(INDEX('Prompt Bank'!$B$5:$B$28,MATCH(B48,'Prompt Bank'!$A$5:$A$28,0)),"ID not found"))</f>
        <v/>
      </c>
      <c r="D48" s="17" t="str">
        <f aca="false">IF(B48="","",IFERROR(INDEX('Prompt Bank'!$C$5:$C$28,MATCH(B48,'Prompt Bank'!$A$5:$A$28,0)),""))</f>
        <v/>
      </c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customFormat="false" ht="27.75" hidden="false" customHeight="true" outlineLevel="0" collapsed="false">
      <c r="A49" s="13" t="s">
        <v>223</v>
      </c>
      <c r="B49" s="18"/>
      <c r="C49" s="17" t="str">
        <f aca="false">IF(B49="","",IFERROR(INDEX('Prompt Bank'!$B$5:$B$28,MATCH(B49,'Prompt Bank'!$A$5:$A$28,0)),"ID not found"))</f>
        <v/>
      </c>
      <c r="D49" s="17" t="str">
        <f aca="false">IF(B49="","",IFERROR(INDEX('Prompt Bank'!$C$5:$C$28,MATCH(B49,'Prompt Bank'!$A$5:$A$28,0)),""))</f>
        <v/>
      </c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customFormat="false" ht="27.75" hidden="false" customHeight="true" outlineLevel="0" collapsed="false">
      <c r="A50" s="13" t="s">
        <v>224</v>
      </c>
      <c r="B50" s="18"/>
      <c r="C50" s="17" t="str">
        <f aca="false">IF(B50="","",IFERROR(INDEX('Prompt Bank'!$B$5:$B$28,MATCH(B50,'Prompt Bank'!$A$5:$A$28,0)),"ID not found"))</f>
        <v/>
      </c>
      <c r="D50" s="17" t="str">
        <f aca="false">IF(B50="","",IFERROR(INDEX('Prompt Bank'!$C$5:$C$28,MATCH(B50,'Prompt Bank'!$A$5:$A$28,0)),""))</f>
        <v/>
      </c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customFormat="false" ht="27.75" hidden="false" customHeight="true" outlineLevel="0" collapsed="false">
      <c r="A51" s="13" t="s">
        <v>225</v>
      </c>
      <c r="B51" s="18"/>
      <c r="C51" s="17" t="str">
        <f aca="false">IF(B51="","",IFERROR(INDEX('Prompt Bank'!$B$5:$B$28,MATCH(B51,'Prompt Bank'!$A$5:$A$28,0)),"ID not found"))</f>
        <v/>
      </c>
      <c r="D51" s="17" t="str">
        <f aca="false">IF(B51="","",IFERROR(INDEX('Prompt Bank'!$C$5:$C$28,MATCH(B51,'Prompt Bank'!$A$5:$A$28,0)),""))</f>
        <v/>
      </c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customFormat="false" ht="27.75" hidden="false" customHeight="true" outlineLevel="0" collapsed="false">
      <c r="A52" s="13" t="s">
        <v>226</v>
      </c>
      <c r="B52" s="18"/>
      <c r="C52" s="17" t="str">
        <f aca="false">IF(B52="","",IFERROR(INDEX('Prompt Bank'!$B$5:$B$28,MATCH(B52,'Prompt Bank'!$A$5:$A$28,0)),"ID not found"))</f>
        <v/>
      </c>
      <c r="D52" s="17" t="str">
        <f aca="false">IF(B52="","",IFERROR(INDEX('Prompt Bank'!$C$5:$C$28,MATCH(B52,'Prompt Bank'!$A$5:$A$28,0)),""))</f>
        <v/>
      </c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customFormat="false" ht="27.75" hidden="false" customHeight="true" outlineLevel="0" collapsed="false">
      <c r="A53" s="13" t="s">
        <v>227</v>
      </c>
      <c r="B53" s="18"/>
      <c r="C53" s="17" t="str">
        <f aca="false">IF(B53="","",IFERROR(INDEX('Prompt Bank'!$B$5:$B$28,MATCH(B53,'Prompt Bank'!$A$5:$A$28,0)),"ID not found"))</f>
        <v/>
      </c>
      <c r="D53" s="17" t="str">
        <f aca="false">IF(B53="","",IFERROR(INDEX('Prompt Bank'!$C$5:$C$28,MATCH(B53,'Prompt Bank'!$A$5:$A$28,0)),""))</f>
        <v/>
      </c>
      <c r="E53" s="18"/>
      <c r="F53" s="18"/>
      <c r="G53" s="18"/>
      <c r="H53" s="18"/>
      <c r="I53" s="18"/>
      <c r="J53" s="18"/>
      <c r="K53" s="18"/>
      <c r="L53" s="18"/>
      <c r="M53" s="18"/>
      <c r="N53" s="18"/>
    </row>
  </sheetData>
  <autoFilter ref="A4:N53"/>
  <dataValidations count="2">
    <dataValidation allowBlank="true" errorStyle="stop" operator="between" showDropDown="false" showErrorMessage="false" showInputMessage="false" sqref="H6:I53" type="list">
      <formula1>"Yes,No"</formula1>
      <formula2>0</formula2>
    </dataValidation>
    <dataValidation allowBlank="true" errorStyle="stop" operator="between" showDropDown="false" showErrorMessage="false" showInputMessage="false" sqref="E6:E53" type="list">
      <formula1>"ChatGPT,Perplexity,Google AI,Other"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16"/>
    <col collapsed="false" customWidth="true" hidden="false" outlineLevel="0" max="4" min="4" style="1" width="18"/>
    <col collapsed="false" customWidth="true" hidden="false" outlineLevel="0" max="6" min="5" style="1" width="16"/>
  </cols>
  <sheetData>
    <row r="1" customFormat="false" ht="17.25" hidden="false" customHeight="true" outlineLevel="0" collapsed="false">
      <c r="A1" s="2" t="s">
        <v>228</v>
      </c>
    </row>
    <row r="2" customFormat="false" ht="15" hidden="false" customHeight="true" outlineLevel="0" collapsed="false">
      <c r="A2" s="3" t="s">
        <v>229</v>
      </c>
    </row>
    <row r="3" customFormat="false" ht="15" hidden="false" customHeight="true" outlineLevel="0" collapsed="false">
      <c r="A3" s="19" t="s">
        <v>230</v>
      </c>
      <c r="B3" s="19" t="str">
        <f aca="false">IF(B10=0,"Not enough data yet. Fill in the AI Grid.","Across "&amp;B10&amp;" prompt runs, Ito was mentioned in "&amp;C10&amp;" ("&amp;TEXT(E10,"0%")&amp;") and cited with a link in "&amp;D10&amp;" ("&amp;TEXT(F10,"0%")&amp;").")</f>
        <v>Not enough data yet. Fill in the AI Grid.</v>
      </c>
    </row>
    <row r="5" customFormat="false" ht="15" hidden="false" customHeight="true" outlineLevel="0" collapsed="false">
      <c r="A5" s="4" t="s">
        <v>231</v>
      </c>
      <c r="B5" s="5"/>
      <c r="C5" s="5"/>
      <c r="D5" s="5"/>
      <c r="E5" s="5"/>
      <c r="F5" s="5"/>
    </row>
    <row r="6" customFormat="false" ht="31.5" hidden="false" customHeight="true" outlineLevel="0" collapsed="false">
      <c r="A6" s="12" t="s">
        <v>161</v>
      </c>
      <c r="B6" s="12" t="s">
        <v>232</v>
      </c>
      <c r="C6" s="12" t="s">
        <v>233</v>
      </c>
      <c r="D6" s="12" t="s">
        <v>234</v>
      </c>
      <c r="E6" s="12" t="s">
        <v>235</v>
      </c>
      <c r="F6" s="12" t="s">
        <v>236</v>
      </c>
    </row>
    <row r="7" customFormat="false" ht="15" hidden="false" customHeight="true" outlineLevel="0" collapsed="false">
      <c r="A7" s="13" t="s">
        <v>172</v>
      </c>
      <c r="B7" s="17" t="n">
        <f aca="false">COUNTIFS('AI Grid'!$E$6:$E$53,A7,'AI Grid'!$H$6:$H$53,"&lt;&gt;")</f>
        <v>0</v>
      </c>
      <c r="C7" s="17" t="n">
        <f aca="false">COUNTIFS('AI Grid'!$E$6:$E$53,A7,'AI Grid'!$H$6:$H$53,"Yes")</f>
        <v>0</v>
      </c>
      <c r="D7" s="17" t="n">
        <f aca="false">COUNTIFS('AI Grid'!$E$6:$E$53,A7,'AI Grid'!$I$6:$I$53,"Yes")</f>
        <v>0</v>
      </c>
      <c r="E7" s="20" t="str">
        <f aca="false">IF(B7=0,"",C7/B7)</f>
        <v/>
      </c>
      <c r="F7" s="20" t="str">
        <f aca="false">IF(B7=0,"",D7/B7)</f>
        <v/>
      </c>
    </row>
    <row r="8" customFormat="false" ht="15" hidden="false" customHeight="true" outlineLevel="0" collapsed="false">
      <c r="A8" s="13" t="s">
        <v>180</v>
      </c>
      <c r="B8" s="17" t="n">
        <f aca="false">COUNTIFS('AI Grid'!$E$6:$E$53,A8,'AI Grid'!$H$6:$H$53,"&lt;&gt;")</f>
        <v>0</v>
      </c>
      <c r="C8" s="17" t="n">
        <f aca="false">COUNTIFS('AI Grid'!$E$6:$E$53,A8,'AI Grid'!$H$6:$H$53,"Yes")</f>
        <v>0</v>
      </c>
      <c r="D8" s="17" t="n">
        <f aca="false">COUNTIFS('AI Grid'!$E$6:$E$53,A8,'AI Grid'!$I$6:$I$53,"Yes")</f>
        <v>0</v>
      </c>
      <c r="E8" s="20" t="str">
        <f aca="false">IF(B8=0,"",C8/B8)</f>
        <v/>
      </c>
      <c r="F8" s="20" t="str">
        <f aca="false">IF(B8=0,"",D8/B8)</f>
        <v/>
      </c>
    </row>
    <row r="9" customFormat="false" ht="15" hidden="false" customHeight="true" outlineLevel="0" collapsed="false">
      <c r="A9" s="13" t="s">
        <v>182</v>
      </c>
      <c r="B9" s="17" t="n">
        <f aca="false">COUNTIFS('AI Grid'!$E$6:$E$53,A9,'AI Grid'!$H$6:$H$53,"&lt;&gt;")</f>
        <v>0</v>
      </c>
      <c r="C9" s="17" t="n">
        <f aca="false">COUNTIFS('AI Grid'!$E$6:$E$53,A9,'AI Grid'!$H$6:$H$53,"Yes")</f>
        <v>0</v>
      </c>
      <c r="D9" s="17" t="n">
        <f aca="false">COUNTIFS('AI Grid'!$E$6:$E$53,A9,'AI Grid'!$I$6:$I$53,"Yes")</f>
        <v>0</v>
      </c>
      <c r="E9" s="20" t="str">
        <f aca="false">IF(B9=0,"",C9/B9)</f>
        <v/>
      </c>
      <c r="F9" s="20" t="str">
        <f aca="false">IF(B9=0,"",D9/B9)</f>
        <v/>
      </c>
    </row>
    <row r="10" customFormat="false" ht="15" hidden="false" customHeight="true" outlineLevel="0" collapsed="false">
      <c r="A10" s="21" t="s">
        <v>237</v>
      </c>
      <c r="B10" s="21" t="n">
        <f aca="false">COUNTIFS('AI Grid'!$H$6:$H$53,"&lt;&gt;")</f>
        <v>0</v>
      </c>
      <c r="C10" s="21" t="n">
        <f aca="false">COUNTIFS('AI Grid'!$H$6:$H$53,"Yes")</f>
        <v>0</v>
      </c>
      <c r="D10" s="21" t="n">
        <f aca="false">COUNTIFS('AI Grid'!$I$6:$I$53,"Yes")</f>
        <v>0</v>
      </c>
      <c r="E10" s="22" t="str">
        <f aca="false">IF(B10=0,"",C10/B10)</f>
        <v/>
      </c>
      <c r="F10" s="22" t="str">
        <f aca="false">IF(B10=0,"",D10/B10)</f>
        <v/>
      </c>
    </row>
    <row r="12" customFormat="false" ht="15" hidden="false" customHeight="true" outlineLevel="0" collapsed="false">
      <c r="A12" s="4" t="s">
        <v>238</v>
      </c>
      <c r="B12" s="5"/>
      <c r="C12" s="5"/>
      <c r="D12" s="5"/>
      <c r="E12" s="5"/>
      <c r="F12" s="5"/>
    </row>
    <row r="13" customFormat="false" ht="31.5" hidden="false" customHeight="true" outlineLevel="0" collapsed="false">
      <c r="A13" s="12" t="s">
        <v>60</v>
      </c>
      <c r="B13" s="12" t="s">
        <v>232</v>
      </c>
      <c r="C13" s="12" t="s">
        <v>233</v>
      </c>
      <c r="D13" s="12" t="s">
        <v>234</v>
      </c>
      <c r="E13" s="12" t="s">
        <v>235</v>
      </c>
      <c r="F13" s="12" t="s">
        <v>236</v>
      </c>
    </row>
    <row r="14" customFormat="false" ht="15" hidden="false" customHeight="true" outlineLevel="0" collapsed="false">
      <c r="A14" s="13" t="s">
        <v>66</v>
      </c>
      <c r="B14" s="17" t="n">
        <f aca="false">COUNTIFS('AI Grid'!$D$6:$D$53,A14,'AI Grid'!$H$6:$H$53,"&lt;&gt;")</f>
        <v>0</v>
      </c>
      <c r="C14" s="17" t="n">
        <f aca="false">COUNTIFS('AI Grid'!$D$6:$D$53,A14,'AI Grid'!$H$6:$H$53,"Yes")</f>
        <v>0</v>
      </c>
      <c r="D14" s="17" t="n">
        <f aca="false">COUNTIFS('AI Grid'!$D$6:$D$53,A14,'AI Grid'!$I$6:$I$53,"Yes")</f>
        <v>0</v>
      </c>
      <c r="E14" s="20" t="str">
        <f aca="false">IF(B14=0,"",C14/B14)</f>
        <v/>
      </c>
      <c r="F14" s="20" t="str">
        <f aca="false">IF(B14=0,"",D14/B14)</f>
        <v/>
      </c>
    </row>
    <row r="15" customFormat="false" ht="15" hidden="false" customHeight="true" outlineLevel="0" collapsed="false">
      <c r="A15" s="13" t="s">
        <v>72</v>
      </c>
      <c r="B15" s="17" t="n">
        <f aca="false">COUNTIFS('AI Grid'!$D$6:$D$53,A15,'AI Grid'!$H$6:$H$53,"&lt;&gt;")</f>
        <v>0</v>
      </c>
      <c r="C15" s="17" t="n">
        <f aca="false">COUNTIFS('AI Grid'!$D$6:$D$53,A15,'AI Grid'!$H$6:$H$53,"Yes")</f>
        <v>0</v>
      </c>
      <c r="D15" s="17" t="n">
        <f aca="false">COUNTIFS('AI Grid'!$D$6:$D$53,A15,'AI Grid'!$I$6:$I$53,"Yes")</f>
        <v>0</v>
      </c>
      <c r="E15" s="20" t="str">
        <f aca="false">IF(B15=0,"",C15/B15)</f>
        <v/>
      </c>
      <c r="F15" s="20" t="str">
        <f aca="false">IF(B15=0,"",D15/B15)</f>
        <v/>
      </c>
    </row>
    <row r="16" customFormat="false" ht="15" hidden="false" customHeight="true" outlineLevel="0" collapsed="false">
      <c r="A16" s="13" t="s">
        <v>92</v>
      </c>
      <c r="B16" s="17" t="n">
        <f aca="false">COUNTIFS('AI Grid'!$D$6:$D$53,A16,'AI Grid'!$H$6:$H$53,"&lt;&gt;")</f>
        <v>0</v>
      </c>
      <c r="C16" s="17" t="n">
        <f aca="false">COUNTIFS('AI Grid'!$D$6:$D$53,A16,'AI Grid'!$H$6:$H$53,"Yes")</f>
        <v>0</v>
      </c>
      <c r="D16" s="17" t="n">
        <f aca="false">COUNTIFS('AI Grid'!$D$6:$D$53,A16,'AI Grid'!$I$6:$I$53,"Yes")</f>
        <v>0</v>
      </c>
      <c r="E16" s="20" t="str">
        <f aca="false">IF(B16=0,"",C16/B16)</f>
        <v/>
      </c>
      <c r="F16" s="20" t="str">
        <f aca="false">IF(B16=0,"",D16/B16)</f>
        <v/>
      </c>
    </row>
    <row r="17" customFormat="false" ht="15" hidden="false" customHeight="true" outlineLevel="0" collapsed="false">
      <c r="A17" s="13" t="s">
        <v>85</v>
      </c>
      <c r="B17" s="17" t="n">
        <f aca="false">COUNTIFS('AI Grid'!$D$6:$D$53,A17,'AI Grid'!$H$6:$H$53,"&lt;&gt;")</f>
        <v>0</v>
      </c>
      <c r="C17" s="17" t="n">
        <f aca="false">COUNTIFS('AI Grid'!$D$6:$D$53,A17,'AI Grid'!$H$6:$H$53,"Yes")</f>
        <v>0</v>
      </c>
      <c r="D17" s="17" t="n">
        <f aca="false">COUNTIFS('AI Grid'!$D$6:$D$53,A17,'AI Grid'!$I$6:$I$53,"Yes")</f>
        <v>0</v>
      </c>
      <c r="E17" s="20" t="str">
        <f aca="false">IF(B17=0,"",C17/B17)</f>
        <v/>
      </c>
      <c r="F17" s="20" t="str">
        <f aca="false">IF(B17=0,"",D17/B17)</f>
        <v/>
      </c>
    </row>
    <row r="18" customFormat="false" ht="15" hidden="false" customHeight="true" outlineLevel="0" collapsed="false">
      <c r="A18" s="13" t="s">
        <v>97</v>
      </c>
      <c r="B18" s="17" t="n">
        <f aca="false">COUNTIFS('AI Grid'!$D$6:$D$53,A18,'AI Grid'!$H$6:$H$53,"&lt;&gt;")</f>
        <v>0</v>
      </c>
      <c r="C18" s="17" t="n">
        <f aca="false">COUNTIFS('AI Grid'!$D$6:$D$53,A18,'AI Grid'!$H$6:$H$53,"Yes")</f>
        <v>0</v>
      </c>
      <c r="D18" s="17" t="n">
        <f aca="false">COUNTIFS('AI Grid'!$D$6:$D$53,A18,'AI Grid'!$I$6:$I$53,"Yes")</f>
        <v>0</v>
      </c>
      <c r="E18" s="20" t="str">
        <f aca="false">IF(B18=0,"",C18/B18)</f>
        <v/>
      </c>
      <c r="F18" s="20" t="str">
        <f aca="false">IF(B18=0,"",D18/B18)</f>
        <v/>
      </c>
    </row>
    <row r="19" customFormat="false" ht="15" hidden="false" customHeight="true" outlineLevel="0" collapsed="false">
      <c r="A19" s="13" t="s">
        <v>106</v>
      </c>
      <c r="B19" s="17" t="n">
        <f aca="false">COUNTIFS('AI Grid'!$D$6:$D$53,A19,'AI Grid'!$H$6:$H$53,"&lt;&gt;")</f>
        <v>0</v>
      </c>
      <c r="C19" s="17" t="n">
        <f aca="false">COUNTIFS('AI Grid'!$D$6:$D$53,A19,'AI Grid'!$H$6:$H$53,"Yes")</f>
        <v>0</v>
      </c>
      <c r="D19" s="17" t="n">
        <f aca="false">COUNTIFS('AI Grid'!$D$6:$D$53,A19,'AI Grid'!$I$6:$I$53,"Yes")</f>
        <v>0</v>
      </c>
      <c r="E19" s="20" t="str">
        <f aca="false">IF(B19=0,"",C19/B19)</f>
        <v/>
      </c>
      <c r="F19" s="20" t="str">
        <f aca="false">IF(B19=0,"",D19/B19)</f>
        <v/>
      </c>
    </row>
    <row r="20" customFormat="false" ht="15" hidden="false" customHeight="true" outlineLevel="0" collapsed="false">
      <c r="A20" s="13" t="s">
        <v>101</v>
      </c>
      <c r="B20" s="17" t="n">
        <f aca="false">COUNTIFS('AI Grid'!$D$6:$D$53,A20,'AI Grid'!$H$6:$H$53,"&lt;&gt;")</f>
        <v>0</v>
      </c>
      <c r="C20" s="17" t="n">
        <f aca="false">COUNTIFS('AI Grid'!$D$6:$D$53,A20,'AI Grid'!$H$6:$H$53,"Yes")</f>
        <v>0</v>
      </c>
      <c r="D20" s="17" t="n">
        <f aca="false">COUNTIFS('AI Grid'!$D$6:$D$53,A20,'AI Grid'!$I$6:$I$53,"Yes")</f>
        <v>0</v>
      </c>
      <c r="E20" s="20" t="str">
        <f aca="false">IF(B20=0,"",C20/B20)</f>
        <v/>
      </c>
      <c r="F20" s="20" t="str">
        <f aca="false">IF(B20=0,"",D20/B20)</f>
        <v/>
      </c>
    </row>
    <row r="22" customFormat="false" ht="15" hidden="false" customHeight="true" outlineLevel="0" collapsed="false">
      <c r="A22" s="4" t="s">
        <v>239</v>
      </c>
      <c r="B22" s="5"/>
      <c r="C22" s="5"/>
      <c r="D22" s="5"/>
      <c r="E22" s="5"/>
      <c r="F22" s="5"/>
    </row>
    <row r="23" customFormat="false" ht="31.5" hidden="false" customHeight="true" outlineLevel="0" collapsed="false">
      <c r="A23" s="12" t="s">
        <v>240</v>
      </c>
      <c r="B23" s="12" t="s">
        <v>241</v>
      </c>
      <c r="C23" s="12" t="s">
        <v>242</v>
      </c>
      <c r="D23" s="12"/>
      <c r="E23" s="12"/>
      <c r="F23" s="12"/>
    </row>
    <row r="24" customFormat="false" ht="15" hidden="false" customHeight="true" outlineLevel="0" collapsed="false">
      <c r="A24" s="15" t="s">
        <v>243</v>
      </c>
      <c r="B24" s="17" t="n">
        <f aca="false">IF(A24="","",COUNTIF('AI Grid'!$K$6:$K$53,"*"&amp;A24&amp;"*"))</f>
        <v>0</v>
      </c>
      <c r="C24" s="20" t="str">
        <f aca="false">IF(OR(A24="",$B$10=0),"",B24/$B$10)</f>
        <v/>
      </c>
    </row>
    <row r="25" customFormat="false" ht="15" hidden="false" customHeight="true" outlineLevel="0" collapsed="false">
      <c r="A25" s="15" t="s">
        <v>244</v>
      </c>
      <c r="B25" s="17" t="n">
        <f aca="false">IF(A25="","",COUNTIF('AI Grid'!$K$6:$K$53,"*"&amp;A25&amp;"*"))</f>
        <v>0</v>
      </c>
      <c r="C25" s="20" t="str">
        <f aca="false">IF(OR(A25="",$B$10=0),"",B25/$B$10)</f>
        <v/>
      </c>
    </row>
    <row r="26" customFormat="false" ht="15" hidden="false" customHeight="true" outlineLevel="0" collapsed="false">
      <c r="A26" s="15" t="s">
        <v>245</v>
      </c>
      <c r="B26" s="17" t="n">
        <f aca="false">IF(A26="","",COUNTIF('AI Grid'!$K$6:$K$53,"*"&amp;A26&amp;"*"))</f>
        <v>0</v>
      </c>
      <c r="C26" s="20" t="str">
        <f aca="false">IF(OR(A26="",$B$10=0),"",B26/$B$10)</f>
        <v/>
      </c>
    </row>
    <row r="27" customFormat="false" ht="15" hidden="false" customHeight="true" outlineLevel="0" collapsed="false">
      <c r="A27" s="15" t="s">
        <v>246</v>
      </c>
      <c r="B27" s="17" t="n">
        <f aca="false">IF(A27="","",COUNTIF('AI Grid'!$K$6:$K$53,"*"&amp;A27&amp;"*"))</f>
        <v>0</v>
      </c>
      <c r="C27" s="20" t="str">
        <f aca="false">IF(OR(A27="",$B$10=0),"",B27/$B$10)</f>
        <v/>
      </c>
    </row>
    <row r="28" customFormat="false" ht="15" hidden="false" customHeight="true" outlineLevel="0" collapsed="false">
      <c r="A28" s="15" t="s">
        <v>247</v>
      </c>
      <c r="B28" s="17" t="n">
        <f aca="false">IF(A28="","",COUNTIF('AI Grid'!$K$6:$K$53,"*"&amp;A28&amp;"*"))</f>
        <v>0</v>
      </c>
      <c r="C28" s="20" t="str">
        <f aca="false">IF(OR(A28="",$B$10=0),"",B28/$B$10)</f>
        <v/>
      </c>
    </row>
    <row r="29" customFormat="false" ht="15" hidden="false" customHeight="true" outlineLevel="0" collapsed="false">
      <c r="A29" s="15" t="s">
        <v>248</v>
      </c>
      <c r="B29" s="17" t="n">
        <f aca="false">IF(A29="","",COUNTIF('AI Grid'!$K$6:$K$53,"*"&amp;A29&amp;"*"))</f>
        <v>0</v>
      </c>
      <c r="C29" s="20" t="str">
        <f aca="false">IF(OR(A29="",$B$10=0),"",B29/$B$10)</f>
        <v/>
      </c>
    </row>
    <row r="30" customFormat="false" ht="15" hidden="false" customHeight="true" outlineLevel="0" collapsed="false">
      <c r="A30" s="15" t="s">
        <v>249</v>
      </c>
      <c r="B30" s="17" t="n">
        <f aca="false">IF(A30="","",COUNTIF('AI Grid'!$K$6:$K$53,"*"&amp;A30&amp;"*"))</f>
        <v>0</v>
      </c>
      <c r="C30" s="20" t="str">
        <f aca="false">IF(OR(A30="",$B$10=0),"",B30/$B$10)</f>
        <v/>
      </c>
    </row>
    <row r="31" customFormat="false" ht="15" hidden="false" customHeight="true" outlineLevel="0" collapsed="false">
      <c r="A31" s="15" t="s">
        <v>250</v>
      </c>
      <c r="B31" s="17" t="n">
        <f aca="false">IF(A31="","",COUNTIF('AI Grid'!$K$6:$K$53,"*"&amp;A31&amp;"*"))</f>
        <v>0</v>
      </c>
      <c r="C31" s="20" t="str">
        <f aca="false">IF(OR(A31="",$B$10=0),"",B31/$B$10)</f>
        <v/>
      </c>
    </row>
    <row r="32" customFormat="false" ht="15" hidden="false" customHeight="true" outlineLevel="0" collapsed="false">
      <c r="A32" s="15" t="s">
        <v>251</v>
      </c>
      <c r="B32" s="17" t="n">
        <f aca="false">IF(A32="","",COUNTIF('AI Grid'!$K$6:$K$53,"*"&amp;A32&amp;"*"))</f>
        <v>0</v>
      </c>
      <c r="C32" s="20" t="str">
        <f aca="false">IF(OR(A32="",$B$10=0),"",B32/$B$10)</f>
        <v/>
      </c>
    </row>
    <row r="33" customFormat="false" ht="15" hidden="false" customHeight="true" outlineLevel="0" collapsed="false">
      <c r="A33" s="18"/>
      <c r="B33" s="17" t="str">
        <f aca="false">IF(A33="","",COUNTIF('AI Grid'!$K$6:$K$53,"*"&amp;A33&amp;"*"))</f>
        <v/>
      </c>
      <c r="C33" s="20" t="str">
        <f aca="false">IF(OR(A33="",$B$10=0),"",B33/$B$10)</f>
        <v/>
      </c>
    </row>
    <row r="34" customFormat="false" ht="15" hidden="false" customHeight="true" outlineLevel="0" collapsed="false">
      <c r="A34" s="3" t="s">
        <v>252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5" topLeftCell="D16" activePane="bottomRight" state="frozen"/>
      <selection pane="topLeft" activeCell="A1" activeCellId="0" sqref="A1"/>
      <selection pane="topRight" activeCell="D1" activeCellId="0" sqref="D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40"/>
    <col collapsed="false" customWidth="true" hidden="false" outlineLevel="0" max="4" min="4" style="1" width="38"/>
    <col collapsed="false" customWidth="true" hidden="false" outlineLevel="0" max="5" min="5" style="1" width="26"/>
    <col collapsed="false" customWidth="true" hidden="false" outlineLevel="0" max="6" min="6" style="1" width="14"/>
    <col collapsed="false" customWidth="true" hidden="false" outlineLevel="0" max="8" min="7" style="1" width="12"/>
    <col collapsed="false" customWidth="true" hidden="false" outlineLevel="0" max="9" min="9" style="1" width="10"/>
    <col collapsed="false" customWidth="true" hidden="false" outlineLevel="0" max="10" min="10" style="1" width="12"/>
    <col collapsed="false" customWidth="true" hidden="false" outlineLevel="0" max="11" min="11" style="1" width="16"/>
    <col collapsed="false" customWidth="true" hidden="false" outlineLevel="0" max="12" min="12" style="1" width="26"/>
    <col collapsed="false" customWidth="true" hidden="false" outlineLevel="0" max="13" min="13" style="1" width="10"/>
    <col collapsed="false" customWidth="true" hidden="false" outlineLevel="0" max="14" min="14" style="1" width="12"/>
    <col collapsed="false" customWidth="true" hidden="false" outlineLevel="0" max="15" min="15" style="1" width="40"/>
    <col collapsed="false" customWidth="true" hidden="false" outlineLevel="0" max="16" min="16" style="1" width="30"/>
  </cols>
  <sheetData>
    <row r="1" customFormat="false" ht="17.25" hidden="false" customHeight="true" outlineLevel="0" collapsed="false">
      <c r="A1" s="2" t="s">
        <v>253</v>
      </c>
    </row>
    <row r="2" customFormat="false" ht="15" hidden="false" customHeight="true" outlineLevel="0" collapsed="false">
      <c r="A2" s="3" t="s">
        <v>254</v>
      </c>
    </row>
    <row r="4" customFormat="false" ht="15" hidden="false" customHeight="true" outlineLevel="0" collapsed="false">
      <c r="A4" s="4" t="s">
        <v>255</v>
      </c>
      <c r="B4" s="5"/>
      <c r="C4" s="5"/>
      <c r="D4" s="5"/>
      <c r="E4" s="5"/>
      <c r="F4" s="5"/>
      <c r="G4" s="5"/>
      <c r="H4" s="5"/>
    </row>
    <row r="5" customFormat="false" ht="15" hidden="false" customHeight="true" outlineLevel="0" collapsed="false">
      <c r="A5" s="13" t="s">
        <v>256</v>
      </c>
      <c r="B5" s="13"/>
      <c r="C5" s="13"/>
      <c r="D5" s="23" t="n">
        <f aca="false">COUNTA(A16:A27)</f>
        <v>12</v>
      </c>
    </row>
    <row r="6" customFormat="false" ht="15" hidden="false" customHeight="true" outlineLevel="0" collapsed="false">
      <c r="A6" s="13" t="s">
        <v>257</v>
      </c>
      <c r="B6" s="13"/>
      <c r="C6" s="13"/>
      <c r="D6" s="23" t="n">
        <f aca="false">COUNTIF(J16:J27,"Non-Indexable")</f>
        <v>0</v>
      </c>
    </row>
    <row r="7" customFormat="false" ht="15" hidden="false" customHeight="true" outlineLevel="0" collapsed="false">
      <c r="A7" s="13" t="s">
        <v>258</v>
      </c>
      <c r="B7" s="13"/>
      <c r="C7" s="13"/>
      <c r="D7" s="23" t="n">
        <f aca="false">COUNTIFS(J16:J27,"Indexable",F16:F27,"No")</f>
        <v>0</v>
      </c>
    </row>
    <row r="8" customFormat="false" ht="15" hidden="false" customHeight="true" outlineLevel="0" collapsed="false">
      <c r="A8" s="13" t="s">
        <v>259</v>
      </c>
      <c r="B8" s="13"/>
      <c r="C8" s="13"/>
      <c r="D8" s="23" t="n">
        <f aca="false">COUNTIF(F16:F27,"Yes")</f>
        <v>0</v>
      </c>
    </row>
    <row r="9" customFormat="false" ht="15" hidden="false" customHeight="true" outlineLevel="0" collapsed="false">
      <c r="A9" s="13" t="s">
        <v>260</v>
      </c>
      <c r="B9" s="13"/>
      <c r="C9" s="13"/>
      <c r="D9" s="23" t="n">
        <f aca="false">COUNTIF(N16:N27,"No")</f>
        <v>0</v>
      </c>
    </row>
    <row r="10" customFormat="false" ht="15" hidden="false" customHeight="true" outlineLevel="0" collapsed="false">
      <c r="A10" s="13" t="s">
        <v>261</v>
      </c>
      <c r="B10" s="13"/>
      <c r="C10" s="13"/>
      <c r="D10" s="23" t="n">
        <f aca="false">COUNTA(J16:J27)</f>
        <v>0</v>
      </c>
    </row>
    <row r="12" customFormat="false" ht="15" hidden="false" customHeight="true" outlineLevel="0" collapsed="false">
      <c r="A12" s="19" t="s">
        <v>262</v>
      </c>
      <c r="C12" s="24" t="str">
        <f aca="false">IF(D10=0,"Complete the table below first.","Of the "&amp;D10&amp;IF(D10=1," refresh page"," refresh pages")&amp;" I checked, "&amp;D6&amp;IF(D6=1," has"," have")&amp;" a technical block, "&amp;D7&amp;IF(D7=1," is indexable but does not"," are indexable but do not")&amp;" appear on Google, and "&amp;D8&amp;IF(D8=1," appears"," appear")&amp;" on Google.")</f>
        <v>Complete the table below first.</v>
      </c>
    </row>
    <row r="14" customFormat="false" ht="32.25" hidden="false" customHeight="true" outlineLevel="0" collapsed="false">
      <c r="A14" s="16"/>
      <c r="B14" s="16"/>
      <c r="C14" s="16"/>
      <c r="D14" s="16"/>
      <c r="E14" s="16"/>
      <c r="F14" s="16" t="s">
        <v>263</v>
      </c>
      <c r="G14" s="16" t="s">
        <v>264</v>
      </c>
      <c r="H14" s="16" t="s">
        <v>263</v>
      </c>
      <c r="I14" s="16" t="s">
        <v>265</v>
      </c>
      <c r="J14" s="16" t="s">
        <v>266</v>
      </c>
      <c r="K14" s="16" t="s">
        <v>267</v>
      </c>
      <c r="L14" s="16" t="s">
        <v>268</v>
      </c>
      <c r="M14" s="16" t="s">
        <v>263</v>
      </c>
      <c r="N14" s="16" t="s">
        <v>269</v>
      </c>
      <c r="O14" s="16"/>
      <c r="P14" s="16"/>
    </row>
    <row r="15" customFormat="false" ht="31.5" hidden="false" customHeight="true" outlineLevel="0" collapsed="false">
      <c r="A15" s="12" t="s">
        <v>58</v>
      </c>
      <c r="B15" s="12" t="s">
        <v>270</v>
      </c>
      <c r="C15" s="12" t="s">
        <v>271</v>
      </c>
      <c r="D15" s="12" t="s">
        <v>272</v>
      </c>
      <c r="E15" s="12" t="s">
        <v>273</v>
      </c>
      <c r="F15" s="12" t="s">
        <v>274</v>
      </c>
      <c r="G15" s="12" t="s">
        <v>275</v>
      </c>
      <c r="H15" s="12" t="s">
        <v>276</v>
      </c>
      <c r="I15" s="12" t="s">
        <v>277</v>
      </c>
      <c r="J15" s="12" t="s">
        <v>278</v>
      </c>
      <c r="K15" s="12" t="s">
        <v>279</v>
      </c>
      <c r="L15" s="12" t="s">
        <v>280</v>
      </c>
      <c r="M15" s="12" t="s">
        <v>281</v>
      </c>
      <c r="N15" s="12" t="s">
        <v>282</v>
      </c>
      <c r="O15" s="12" t="s">
        <v>283</v>
      </c>
      <c r="P15" s="12" t="s">
        <v>284</v>
      </c>
    </row>
    <row r="16" customFormat="false" ht="43.5" hidden="false" customHeight="true" outlineLevel="0" collapsed="false">
      <c r="A16" s="13" t="s">
        <v>285</v>
      </c>
      <c r="B16" s="15" t="s">
        <v>286</v>
      </c>
      <c r="C16" s="15" t="s">
        <v>287</v>
      </c>
      <c r="D16" s="15" t="s">
        <v>288</v>
      </c>
      <c r="E16" s="15" t="s">
        <v>289</v>
      </c>
      <c r="F16" s="18"/>
      <c r="G16" s="18"/>
      <c r="H16" s="18"/>
      <c r="I16" s="18"/>
      <c r="J16" s="18"/>
      <c r="K16" s="18"/>
      <c r="L16" s="18"/>
      <c r="M16" s="18"/>
      <c r="N16" s="18"/>
      <c r="O16" s="7" t="str">
        <f aca="false">IF(J16="","",IF(J16="Non-Indexable","Technical block ("&amp;IF(K16="","reason not logged",K16)&amp;"). Fix the config, then refresh.",IF(N16="No","Content depends on JavaScript. Fix rendering.",IF(F16="Yes","Indexed. No technical issue.",IF(F16="No","Indexable but not on Google. Check quality, links and crawl. Re-check if recently published.","Add the Google check.")))))</f>
        <v/>
      </c>
      <c r="P16" s="18"/>
    </row>
    <row r="17" customFormat="false" ht="43.5" hidden="false" customHeight="true" outlineLevel="0" collapsed="false">
      <c r="A17" s="13" t="s">
        <v>290</v>
      </c>
      <c r="B17" s="15" t="s">
        <v>291</v>
      </c>
      <c r="C17" s="15" t="s">
        <v>292</v>
      </c>
      <c r="D17" s="15" t="s">
        <v>293</v>
      </c>
      <c r="E17" s="15" t="s">
        <v>289</v>
      </c>
      <c r="F17" s="18"/>
      <c r="G17" s="18"/>
      <c r="H17" s="18"/>
      <c r="I17" s="18"/>
      <c r="J17" s="18"/>
      <c r="K17" s="18"/>
      <c r="L17" s="18"/>
      <c r="M17" s="18"/>
      <c r="N17" s="18"/>
      <c r="O17" s="7" t="str">
        <f aca="false">IF(J17="","",IF(J17="Non-Indexable","Technical block ("&amp;IF(K17="","reason not logged",K17)&amp;"). Fix the config, then refresh.",IF(N17="No","Content depends on JavaScript. Fix rendering.",IF(F17="Yes","Indexed. No technical issue.",IF(F17="No","Indexable but not on Google. Check quality, links and crawl. Re-check if recently published.","Add the Google check.")))))</f>
        <v/>
      </c>
      <c r="P17" s="18"/>
    </row>
    <row r="18" customFormat="false" ht="43.5" hidden="false" customHeight="true" outlineLevel="0" collapsed="false">
      <c r="A18" s="13" t="s">
        <v>294</v>
      </c>
      <c r="B18" s="15" t="s">
        <v>291</v>
      </c>
      <c r="C18" s="15" t="s">
        <v>295</v>
      </c>
      <c r="D18" s="15" t="s">
        <v>296</v>
      </c>
      <c r="E18" s="15" t="s">
        <v>289</v>
      </c>
      <c r="F18" s="18"/>
      <c r="G18" s="18"/>
      <c r="H18" s="18"/>
      <c r="I18" s="18"/>
      <c r="J18" s="18"/>
      <c r="K18" s="18"/>
      <c r="L18" s="18"/>
      <c r="M18" s="18"/>
      <c r="N18" s="18"/>
      <c r="O18" s="7" t="str">
        <f aca="false">IF(J18="","",IF(J18="Non-Indexable","Technical block ("&amp;IF(K18="","reason not logged",K18)&amp;"). Fix the config, then refresh.",IF(N18="No","Content depends on JavaScript. Fix rendering.",IF(F18="Yes","Indexed. No technical issue.",IF(F18="No","Indexable but not on Google. Check quality, links and crawl. Re-check if recently published.","Add the Google check.")))))</f>
        <v/>
      </c>
      <c r="P18" s="18"/>
    </row>
    <row r="19" customFormat="false" ht="43.5" hidden="false" customHeight="true" outlineLevel="0" collapsed="false">
      <c r="A19" s="13" t="s">
        <v>297</v>
      </c>
      <c r="B19" s="15" t="s">
        <v>298</v>
      </c>
      <c r="C19" s="15" t="s">
        <v>299</v>
      </c>
      <c r="D19" s="15" t="s">
        <v>300</v>
      </c>
      <c r="E19" s="15" t="s">
        <v>301</v>
      </c>
      <c r="F19" s="18"/>
      <c r="G19" s="18"/>
      <c r="H19" s="18"/>
      <c r="I19" s="18"/>
      <c r="J19" s="18"/>
      <c r="K19" s="18"/>
      <c r="L19" s="18"/>
      <c r="M19" s="18"/>
      <c r="N19" s="18"/>
      <c r="O19" s="7" t="str">
        <f aca="false">IF(J19="","",IF(J19="Non-Indexable","Technical block ("&amp;IF(K19="","reason not logged",K19)&amp;"). Fix the config, then refresh.",IF(N19="No","Content depends on JavaScript. Fix rendering.",IF(F19="Yes","Indexed. No technical issue.",IF(F19="No","Indexable but not on Google. Check quality, links and crawl. Re-check if recently published.","Add the Google check.")))))</f>
        <v/>
      </c>
      <c r="P19" s="18"/>
    </row>
    <row r="20" customFormat="false" ht="43.5" hidden="false" customHeight="true" outlineLevel="0" collapsed="false">
      <c r="A20" s="13" t="s">
        <v>302</v>
      </c>
      <c r="B20" s="15" t="s">
        <v>291</v>
      </c>
      <c r="C20" s="15" t="s">
        <v>303</v>
      </c>
      <c r="D20" s="15" t="s">
        <v>304</v>
      </c>
      <c r="E20" s="15" t="s">
        <v>289</v>
      </c>
      <c r="F20" s="18"/>
      <c r="G20" s="18"/>
      <c r="H20" s="18"/>
      <c r="I20" s="18"/>
      <c r="J20" s="18"/>
      <c r="K20" s="18"/>
      <c r="L20" s="18"/>
      <c r="M20" s="18"/>
      <c r="N20" s="18"/>
      <c r="O20" s="7" t="str">
        <f aca="false">IF(J20="","",IF(J20="Non-Indexable","Technical block ("&amp;IF(K20="","reason not logged",K20)&amp;"). Fix the config, then refresh.",IF(N20="No","Content depends on JavaScript. Fix rendering.",IF(F20="Yes","Indexed. No technical issue.",IF(F20="No","Indexable but not on Google. Check quality, links and crawl. Re-check if recently published.","Add the Google check.")))))</f>
        <v/>
      </c>
      <c r="P20" s="18"/>
    </row>
    <row r="21" customFormat="false" ht="43.5" hidden="false" customHeight="true" outlineLevel="0" collapsed="false">
      <c r="A21" s="13" t="s">
        <v>305</v>
      </c>
      <c r="B21" s="15" t="s">
        <v>298</v>
      </c>
      <c r="C21" s="15" t="s">
        <v>306</v>
      </c>
      <c r="D21" s="15" t="s">
        <v>307</v>
      </c>
      <c r="E21" s="15" t="s">
        <v>308</v>
      </c>
      <c r="F21" s="18"/>
      <c r="G21" s="18"/>
      <c r="H21" s="18"/>
      <c r="I21" s="18"/>
      <c r="J21" s="18"/>
      <c r="K21" s="18"/>
      <c r="L21" s="18"/>
      <c r="M21" s="18"/>
      <c r="N21" s="18"/>
      <c r="O21" s="7" t="str">
        <f aca="false">IF(J21="","",IF(J21="Non-Indexable","Technical block ("&amp;IF(K21="","reason not logged",K21)&amp;"). Fix the config, then refresh.",IF(N21="No","Content depends on JavaScript. Fix rendering.",IF(F21="Yes","Indexed. No technical issue.",IF(F21="No","Indexable but not on Google. Check quality, links and crawl. Re-check if recently published.","Add the Google check.")))))</f>
        <v/>
      </c>
      <c r="P21" s="18"/>
    </row>
    <row r="22" customFormat="false" ht="43.5" hidden="false" customHeight="true" outlineLevel="0" collapsed="false">
      <c r="A22" s="13" t="s">
        <v>309</v>
      </c>
      <c r="B22" s="15" t="s">
        <v>298</v>
      </c>
      <c r="C22" s="15" t="s">
        <v>310</v>
      </c>
      <c r="D22" s="15" t="s">
        <v>311</v>
      </c>
      <c r="E22" s="15" t="s">
        <v>308</v>
      </c>
      <c r="F22" s="18"/>
      <c r="G22" s="18"/>
      <c r="H22" s="18"/>
      <c r="I22" s="18"/>
      <c r="J22" s="18"/>
      <c r="K22" s="18"/>
      <c r="L22" s="18"/>
      <c r="M22" s="18"/>
      <c r="N22" s="18"/>
      <c r="O22" s="7" t="str">
        <f aca="false">IF(J22="","",IF(J22="Non-Indexable","Technical block ("&amp;IF(K22="","reason not logged",K22)&amp;"). Fix the config, then refresh.",IF(N22="No","Content depends on JavaScript. Fix rendering.",IF(F22="Yes","Indexed. No technical issue.",IF(F22="No","Indexable but not on Google. Check quality, links and crawl. Re-check if recently published.","Add the Google check.")))))</f>
        <v/>
      </c>
      <c r="P22" s="18"/>
    </row>
    <row r="23" customFormat="false" ht="43.5" hidden="false" customHeight="true" outlineLevel="0" collapsed="false">
      <c r="A23" s="13" t="s">
        <v>312</v>
      </c>
      <c r="B23" s="15" t="s">
        <v>298</v>
      </c>
      <c r="C23" s="15" t="s">
        <v>313</v>
      </c>
      <c r="D23" s="15" t="s">
        <v>314</v>
      </c>
      <c r="E23" s="15" t="s">
        <v>308</v>
      </c>
      <c r="F23" s="18"/>
      <c r="G23" s="18"/>
      <c r="H23" s="18"/>
      <c r="I23" s="18"/>
      <c r="J23" s="18"/>
      <c r="K23" s="18"/>
      <c r="L23" s="18"/>
      <c r="M23" s="18"/>
      <c r="N23" s="18"/>
      <c r="O23" s="7" t="str">
        <f aca="false">IF(J23="","",IF(J23="Non-Indexable","Technical block ("&amp;IF(K23="","reason not logged",K23)&amp;"). Fix the config, then refresh.",IF(N23="No","Content depends on JavaScript. Fix rendering.",IF(F23="Yes","Indexed. No technical issue.",IF(F23="No","Indexable but not on Google. Check quality, links and crawl. Re-check if recently published.","Add the Google check.")))))</f>
        <v/>
      </c>
      <c r="P23" s="18"/>
    </row>
    <row r="24" customFormat="false" ht="43.5" hidden="false" customHeight="true" outlineLevel="0" collapsed="false">
      <c r="A24" s="13" t="s">
        <v>315</v>
      </c>
      <c r="B24" s="15" t="s">
        <v>298</v>
      </c>
      <c r="C24" s="15" t="s">
        <v>316</v>
      </c>
      <c r="D24" s="15" t="s">
        <v>317</v>
      </c>
      <c r="E24" s="15" t="s">
        <v>308</v>
      </c>
      <c r="F24" s="18"/>
      <c r="G24" s="18"/>
      <c r="H24" s="18"/>
      <c r="I24" s="18"/>
      <c r="J24" s="18"/>
      <c r="K24" s="18"/>
      <c r="L24" s="18"/>
      <c r="M24" s="18"/>
      <c r="N24" s="18"/>
      <c r="O24" s="7" t="str">
        <f aca="false">IF(J24="","",IF(J24="Non-Indexable","Technical block ("&amp;IF(K24="","reason not logged",K24)&amp;"). Fix the config, then refresh.",IF(N24="No","Content depends on JavaScript. Fix rendering.",IF(F24="Yes","Indexed. No technical issue.",IF(F24="No","Indexable but not on Google. Check quality, links and crawl. Re-check if recently published.","Add the Google check.")))))</f>
        <v/>
      </c>
      <c r="P24" s="18"/>
    </row>
    <row r="25" customFormat="false" ht="43.5" hidden="false" customHeight="true" outlineLevel="0" collapsed="false">
      <c r="A25" s="13" t="s">
        <v>318</v>
      </c>
      <c r="B25" s="15" t="s">
        <v>298</v>
      </c>
      <c r="C25" s="15" t="s">
        <v>319</v>
      </c>
      <c r="D25" s="15" t="s">
        <v>320</v>
      </c>
      <c r="E25" s="15" t="s">
        <v>321</v>
      </c>
      <c r="F25" s="18"/>
      <c r="G25" s="18"/>
      <c r="H25" s="18"/>
      <c r="I25" s="18"/>
      <c r="J25" s="18"/>
      <c r="K25" s="18"/>
      <c r="L25" s="18"/>
      <c r="M25" s="18"/>
      <c r="N25" s="18"/>
      <c r="O25" s="7" t="str">
        <f aca="false">IF(J25="","",IF(J25="Non-Indexable","Technical block ("&amp;IF(K25="","reason not logged",K25)&amp;"). Fix the config, then refresh.",IF(N25="No","Content depends on JavaScript. Fix rendering.",IF(F25="Yes","Indexed. No technical issue.",IF(F25="No","Indexable but not on Google. Check quality, links and crawl. Re-check if recently published.","Add the Google check.")))))</f>
        <v/>
      </c>
      <c r="P25" s="18"/>
    </row>
    <row r="26" customFormat="false" ht="43.5" hidden="false" customHeight="true" outlineLevel="0" collapsed="false">
      <c r="A26" s="13" t="s">
        <v>322</v>
      </c>
      <c r="B26" s="15" t="s">
        <v>298</v>
      </c>
      <c r="C26" s="15" t="s">
        <v>323</v>
      </c>
      <c r="D26" s="15" t="s">
        <v>324</v>
      </c>
      <c r="E26" s="15" t="s">
        <v>289</v>
      </c>
      <c r="F26" s="18"/>
      <c r="G26" s="18"/>
      <c r="H26" s="18"/>
      <c r="I26" s="18"/>
      <c r="J26" s="18"/>
      <c r="K26" s="18"/>
      <c r="L26" s="18"/>
      <c r="M26" s="18"/>
      <c r="N26" s="18"/>
      <c r="O26" s="7" t="str">
        <f aca="false">IF(J26="","",IF(J26="Non-Indexable","Technical block ("&amp;IF(K26="","reason not logged",K26)&amp;"). Fix the config, then refresh.",IF(N26="No","Content depends on JavaScript. Fix rendering.",IF(F26="Yes","Indexed. No technical issue.",IF(F26="No","Indexable but not on Google. Check quality, links and crawl. Re-check if recently published.","Add the Google check.")))))</f>
        <v/>
      </c>
      <c r="P26" s="18"/>
    </row>
    <row r="27" customFormat="false" ht="43.5" hidden="false" customHeight="true" outlineLevel="0" collapsed="false">
      <c r="A27" s="13" t="s">
        <v>325</v>
      </c>
      <c r="B27" s="15" t="s">
        <v>298</v>
      </c>
      <c r="C27" s="15" t="s">
        <v>326</v>
      </c>
      <c r="D27" s="15" t="s">
        <v>327</v>
      </c>
      <c r="E27" s="15" t="s">
        <v>289</v>
      </c>
      <c r="F27" s="18"/>
      <c r="G27" s="18"/>
      <c r="H27" s="18"/>
      <c r="I27" s="18"/>
      <c r="J27" s="18"/>
      <c r="K27" s="18"/>
      <c r="L27" s="18"/>
      <c r="M27" s="18"/>
      <c r="N27" s="18"/>
      <c r="O27" s="7" t="str">
        <f aca="false">IF(J27="","",IF(J27="Non-Indexable","Technical block ("&amp;IF(K27="","reason not logged",K27)&amp;"). Fix the config, then refresh.",IF(N27="No","Content depends on JavaScript. Fix rendering.",IF(F27="Yes","Indexed. No technical issue.",IF(F27="No","Indexable but not on Google. Check quality, links and crawl. Re-check if recently published.","Add the Google check.")))))</f>
        <v/>
      </c>
      <c r="P27" s="18"/>
    </row>
    <row r="29" customFormat="false" ht="15" hidden="false" customHeight="true" outlineLevel="0" collapsed="false">
      <c r="A29" s="3" t="s">
        <v>328</v>
      </c>
    </row>
  </sheetData>
  <mergeCells count="6">
    <mergeCell ref="A5:C5"/>
    <mergeCell ref="A6:C6"/>
    <mergeCell ref="A7:C7"/>
    <mergeCell ref="A8:C8"/>
    <mergeCell ref="A9:C9"/>
    <mergeCell ref="A10:C10"/>
  </mergeCells>
  <dataValidations count="5">
    <dataValidation allowBlank="true" errorStyle="stop" operator="between" showDropDown="false" showErrorMessage="false" showInputMessage="false" sqref="F16:F27" type="list">
      <formula1>"Yes,No"</formula1>
      <formula2>0</formula2>
    </dataValidation>
    <dataValidation allowBlank="true" errorStyle="stop" operator="between" showDropDown="false" showErrorMessage="false" showInputMessage="false" sqref="H16:H27" type="list">
      <formula1>"Yes,No"</formula1>
      <formula2>0</formula2>
    </dataValidation>
    <dataValidation allowBlank="true" errorStyle="stop" operator="between" showDropDown="false" showErrorMessage="false" showInputMessage="false" sqref="M16:M27" type="list">
      <formula1>"Yes,No"</formula1>
      <formula2>0</formula2>
    </dataValidation>
    <dataValidation allowBlank="true" errorStyle="stop" operator="between" showDropDown="false" showErrorMessage="false" showInputMessage="false" sqref="J16:J27" type="list">
      <formula1>"Indexable,Non-Indexable"</formula1>
      <formula2>0</formula2>
    </dataValidation>
    <dataValidation allowBlank="true" errorStyle="stop" operator="between" showDropDown="false" showErrorMessage="false" showInputMessage="false" sqref="N16:N27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6"/>
    <col collapsed="false" customWidth="true" hidden="false" outlineLevel="0" max="3" min="3" style="1" width="20"/>
    <col collapsed="false" customWidth="true" hidden="false" outlineLevel="0" max="4" min="4" style="1" width="42"/>
    <col collapsed="false" customWidth="true" hidden="false" outlineLevel="0" max="5" min="5" style="1" width="48"/>
  </cols>
  <sheetData>
    <row r="1" customFormat="false" ht="17.25" hidden="false" customHeight="true" outlineLevel="0" collapsed="false">
      <c r="A1" s="2" t="s">
        <v>329</v>
      </c>
    </row>
    <row r="2" customFormat="false" ht="15" hidden="false" customHeight="true" outlineLevel="0" collapsed="false">
      <c r="A2" s="3" t="s">
        <v>330</v>
      </c>
    </row>
    <row r="4" customFormat="false" ht="15" hidden="false" customHeight="true" outlineLevel="0" collapsed="false">
      <c r="A4" s="4" t="s">
        <v>331</v>
      </c>
      <c r="B4" s="5"/>
      <c r="C4" s="5"/>
      <c r="D4" s="5"/>
      <c r="E4" s="5"/>
    </row>
    <row r="5" customFormat="false" ht="31.5" hidden="false" customHeight="true" outlineLevel="0" collapsed="false">
      <c r="A5" s="12" t="s">
        <v>332</v>
      </c>
      <c r="B5" s="12" t="s">
        <v>333</v>
      </c>
      <c r="C5" s="12"/>
      <c r="D5" s="12" t="s">
        <v>334</v>
      </c>
      <c r="E5" s="12" t="s">
        <v>284</v>
      </c>
    </row>
    <row r="6" customFormat="false" ht="15" hidden="false" customHeight="true" outlineLevel="0" collapsed="false">
      <c r="A6" s="13" t="s">
        <v>335</v>
      </c>
      <c r="B6" s="18"/>
      <c r="C6" s="7"/>
      <c r="D6" s="7" t="s">
        <v>336</v>
      </c>
      <c r="E6" s="18"/>
    </row>
    <row r="7" customFormat="false" ht="15" hidden="false" customHeight="true" outlineLevel="0" collapsed="false">
      <c r="A7" s="13" t="s">
        <v>337</v>
      </c>
      <c r="B7" s="18"/>
      <c r="C7" s="7"/>
      <c r="D7" s="7"/>
      <c r="E7" s="18"/>
    </row>
    <row r="8" customFormat="false" ht="15" hidden="false" customHeight="true" outlineLevel="0" collapsed="false">
      <c r="A8" s="13" t="s">
        <v>338</v>
      </c>
      <c r="B8" s="18"/>
      <c r="C8" s="7"/>
      <c r="D8" s="7" t="s">
        <v>339</v>
      </c>
      <c r="E8" s="18"/>
    </row>
    <row r="9" customFormat="false" ht="15" hidden="false" customHeight="true" outlineLevel="0" collapsed="false">
      <c r="A9" s="13" t="s">
        <v>340</v>
      </c>
      <c r="B9" s="18"/>
      <c r="C9" s="7"/>
      <c r="D9" s="7" t="s">
        <v>341</v>
      </c>
      <c r="E9" s="18"/>
    </row>
    <row r="10" customFormat="false" ht="15" hidden="false" customHeight="true" outlineLevel="0" collapsed="false">
      <c r="A10" s="13" t="s">
        <v>342</v>
      </c>
      <c r="B10" s="18"/>
      <c r="C10" s="7"/>
      <c r="D10" s="7" t="s">
        <v>343</v>
      </c>
      <c r="E10" s="18"/>
    </row>
    <row r="11" customFormat="false" ht="15" hidden="false" customHeight="true" outlineLevel="0" collapsed="false">
      <c r="A11" s="13" t="s">
        <v>344</v>
      </c>
      <c r="B11" s="18"/>
      <c r="C11" s="7"/>
      <c r="D11" s="7" t="s">
        <v>345</v>
      </c>
      <c r="E11" s="18"/>
    </row>
    <row r="12" customFormat="false" ht="15" hidden="false" customHeight="true" outlineLevel="0" collapsed="false">
      <c r="A12" s="13" t="s">
        <v>346</v>
      </c>
      <c r="B12" s="18"/>
      <c r="C12" s="7"/>
      <c r="D12" s="7" t="s">
        <v>347</v>
      </c>
      <c r="E12" s="18"/>
    </row>
    <row r="13" customFormat="false" ht="15" hidden="false" customHeight="true" outlineLevel="0" collapsed="false">
      <c r="A13" s="13" t="s">
        <v>348</v>
      </c>
      <c r="B13" s="18"/>
      <c r="C13" s="7"/>
      <c r="D13" s="7" t="s">
        <v>347</v>
      </c>
      <c r="E13" s="18"/>
    </row>
    <row r="14" customFormat="false" ht="15" hidden="false" customHeight="true" outlineLevel="0" collapsed="false">
      <c r="A14" s="13" t="s">
        <v>349</v>
      </c>
      <c r="B14" s="18"/>
      <c r="C14" s="7"/>
      <c r="D14" s="7" t="s">
        <v>350</v>
      </c>
      <c r="E14" s="18"/>
    </row>
    <row r="15" customFormat="false" ht="15" hidden="false" customHeight="true" outlineLevel="0" collapsed="false">
      <c r="A15" s="13" t="s">
        <v>351</v>
      </c>
      <c r="B15" s="18"/>
      <c r="C15" s="7"/>
      <c r="D15" s="7" t="s">
        <v>352</v>
      </c>
      <c r="E15" s="18"/>
    </row>
    <row r="16" customFormat="false" ht="15" hidden="false" customHeight="true" outlineLevel="0" collapsed="false">
      <c r="A16" s="13" t="s">
        <v>353</v>
      </c>
      <c r="B16" s="18"/>
      <c r="C16" s="7"/>
      <c r="D16" s="7" t="s">
        <v>354</v>
      </c>
      <c r="E16" s="18"/>
    </row>
    <row r="17" customFormat="false" ht="15" hidden="false" customHeight="true" outlineLevel="0" collapsed="false">
      <c r="A17" s="13" t="s">
        <v>355</v>
      </c>
      <c r="B17" s="18"/>
      <c r="C17" s="7"/>
      <c r="D17" s="7" t="s">
        <v>356</v>
      </c>
      <c r="E17" s="18"/>
    </row>
    <row r="18" customFormat="false" ht="15" hidden="false" customHeight="true" outlineLevel="0" collapsed="false">
      <c r="A18" s="13" t="s">
        <v>357</v>
      </c>
      <c r="B18" s="18"/>
      <c r="C18" s="7"/>
      <c r="D18" s="7" t="s">
        <v>358</v>
      </c>
      <c r="E18" s="18"/>
    </row>
    <row r="19" customFormat="false" ht="15" hidden="false" customHeight="true" outlineLevel="0" collapsed="false">
      <c r="A19" s="13" t="s">
        <v>359</v>
      </c>
      <c r="B19" s="18"/>
      <c r="C19" s="7"/>
      <c r="D19" s="7" t="s">
        <v>360</v>
      </c>
      <c r="E19" s="18"/>
    </row>
    <row r="20" customFormat="false" ht="15" hidden="false" customHeight="true" outlineLevel="0" collapsed="false">
      <c r="A20" s="13" t="s">
        <v>361</v>
      </c>
      <c r="B20" s="18"/>
      <c r="C20" s="7"/>
      <c r="D20" s="7" t="s">
        <v>362</v>
      </c>
      <c r="E20" s="18"/>
    </row>
    <row r="21" customFormat="false" ht="15" hidden="false" customHeight="true" outlineLevel="0" collapsed="false">
      <c r="A21" s="13" t="s">
        <v>363</v>
      </c>
      <c r="B21" s="18"/>
      <c r="C21" s="7"/>
      <c r="D21" s="7" t="s">
        <v>364</v>
      </c>
      <c r="E21" s="18"/>
    </row>
    <row r="22" customFormat="false" ht="15" hidden="false" customHeight="true" outlineLevel="0" collapsed="false">
      <c r="A22" s="13" t="s">
        <v>365</v>
      </c>
      <c r="B22" s="18"/>
      <c r="C22" s="7"/>
      <c r="D22" s="7" t="s">
        <v>366</v>
      </c>
      <c r="E22" s="18"/>
    </row>
    <row r="23" customFormat="false" ht="15" hidden="false" customHeight="true" outlineLevel="0" collapsed="false">
      <c r="A23" s="13" t="s">
        <v>367</v>
      </c>
      <c r="B23" s="18"/>
      <c r="C23" s="7"/>
      <c r="D23" s="7" t="s">
        <v>368</v>
      </c>
      <c r="E23" s="18"/>
    </row>
    <row r="24" customFormat="false" ht="15" hidden="false" customHeight="true" outlineLevel="0" collapsed="false">
      <c r="A24" s="13" t="s">
        <v>369</v>
      </c>
      <c r="B24" s="18"/>
      <c r="C24" s="7"/>
      <c r="D24" s="7" t="s">
        <v>370</v>
      </c>
      <c r="E24" s="18"/>
    </row>
    <row r="26" customFormat="false" ht="15" hidden="false" customHeight="true" outlineLevel="0" collapsed="false">
      <c r="A26" s="4" t="s">
        <v>371</v>
      </c>
      <c r="B26" s="5"/>
      <c r="C26" s="5"/>
      <c r="D26" s="5"/>
      <c r="E26" s="5"/>
    </row>
    <row r="27" customFormat="false" ht="31.5" hidden="false" customHeight="true" outlineLevel="0" collapsed="false">
      <c r="A27" s="12" t="s">
        <v>372</v>
      </c>
      <c r="B27" s="12" t="s">
        <v>373</v>
      </c>
      <c r="C27" s="12"/>
      <c r="D27" s="12" t="s">
        <v>374</v>
      </c>
      <c r="E27" s="12" t="s">
        <v>284</v>
      </c>
    </row>
    <row r="28" customFormat="false" ht="15" hidden="false" customHeight="true" outlineLevel="0" collapsed="false">
      <c r="A28" s="13" t="s">
        <v>375</v>
      </c>
      <c r="B28" s="18"/>
      <c r="C28" s="25"/>
      <c r="D28" s="7" t="s">
        <v>376</v>
      </c>
      <c r="E28" s="18"/>
    </row>
    <row r="29" customFormat="false" ht="15" hidden="false" customHeight="true" outlineLevel="0" collapsed="false">
      <c r="A29" s="13" t="s">
        <v>377</v>
      </c>
      <c r="B29" s="18"/>
      <c r="C29" s="25"/>
      <c r="D29" s="7" t="s">
        <v>378</v>
      </c>
      <c r="E29" s="18"/>
    </row>
    <row r="30" customFormat="false" ht="23.25" hidden="false" customHeight="true" outlineLevel="0" collapsed="false">
      <c r="A30" s="13" t="s">
        <v>379</v>
      </c>
      <c r="B30" s="7" t="str">
        <f aca="false">IF(OR(B28="",B29=""),"",B29-B28)</f>
        <v/>
      </c>
      <c r="C30" s="25"/>
      <c r="D30" s="7" t="s">
        <v>380</v>
      </c>
      <c r="E30" s="18"/>
    </row>
    <row r="32" customFormat="false" ht="15" hidden="false" customHeight="true" outlineLevel="0" collapsed="false">
      <c r="A32" s="4" t="s">
        <v>381</v>
      </c>
      <c r="B32" s="5"/>
      <c r="C32" s="5"/>
      <c r="D32" s="5"/>
      <c r="E32" s="5"/>
    </row>
    <row r="33" customFormat="false" ht="31.5" hidden="false" customHeight="true" outlineLevel="0" collapsed="false">
      <c r="A33" s="12" t="s">
        <v>382</v>
      </c>
      <c r="B33" s="12" t="s">
        <v>383</v>
      </c>
      <c r="C33" s="12"/>
      <c r="D33" s="12" t="s">
        <v>384</v>
      </c>
      <c r="E33" s="12" t="s">
        <v>385</v>
      </c>
    </row>
    <row r="34" customFormat="false" ht="15" hidden="false" customHeight="true" outlineLevel="0" collapsed="false">
      <c r="A34" s="13" t="s">
        <v>386</v>
      </c>
      <c r="B34" s="18"/>
      <c r="C34" s="26" t="str">
        <f aca="false">IF(B34="Blocked",A34,"")</f>
        <v/>
      </c>
      <c r="D34" s="7" t="s">
        <v>387</v>
      </c>
      <c r="E34" s="18"/>
    </row>
    <row r="35" customFormat="false" ht="15" hidden="false" customHeight="true" outlineLevel="0" collapsed="false">
      <c r="A35" s="13" t="s">
        <v>388</v>
      </c>
      <c r="B35" s="18"/>
      <c r="C35" s="26" t="str">
        <f aca="false">IF(B35="Blocked",A35,"")</f>
        <v/>
      </c>
      <c r="D35" s="7" t="s">
        <v>389</v>
      </c>
      <c r="E35" s="18"/>
    </row>
    <row r="36" customFormat="false" ht="15" hidden="false" customHeight="true" outlineLevel="0" collapsed="false">
      <c r="A36" s="13" t="s">
        <v>390</v>
      </c>
      <c r="B36" s="18"/>
      <c r="C36" s="26" t="str">
        <f aca="false">IF(B36="Blocked",A36,"")</f>
        <v/>
      </c>
      <c r="D36" s="7" t="s">
        <v>391</v>
      </c>
      <c r="E36" s="18"/>
    </row>
    <row r="37" customFormat="false" ht="15" hidden="false" customHeight="true" outlineLevel="0" collapsed="false">
      <c r="A37" s="13" t="s">
        <v>392</v>
      </c>
      <c r="B37" s="18"/>
      <c r="C37" s="26" t="str">
        <f aca="false">IF(B37="Blocked",A37,"")</f>
        <v/>
      </c>
      <c r="D37" s="7" t="s">
        <v>393</v>
      </c>
      <c r="E37" s="18"/>
    </row>
    <row r="38" customFormat="false" ht="15" hidden="false" customHeight="true" outlineLevel="0" collapsed="false">
      <c r="A38" s="13" t="s">
        <v>394</v>
      </c>
      <c r="B38" s="18"/>
      <c r="C38" s="26" t="str">
        <f aca="false">IF(B38="Blocked",A38,"")</f>
        <v/>
      </c>
      <c r="D38" s="7" t="s">
        <v>395</v>
      </c>
      <c r="E38" s="18"/>
    </row>
    <row r="39" customFormat="false" ht="15" hidden="false" customHeight="true" outlineLevel="0" collapsed="false">
      <c r="A39" s="13" t="s">
        <v>396</v>
      </c>
      <c r="B39" s="18"/>
      <c r="C39" s="26" t="str">
        <f aca="false">IF(B39="Blocked",A39,"")</f>
        <v/>
      </c>
      <c r="D39" s="7" t="s">
        <v>397</v>
      </c>
      <c r="E39" s="18"/>
    </row>
    <row r="40" customFormat="false" ht="23.25" hidden="false" customHeight="true" outlineLevel="0" collapsed="false">
      <c r="A40" s="13" t="s">
        <v>398</v>
      </c>
      <c r="B40" s="18"/>
      <c r="C40" s="26" t="str">
        <f aca="false">IF(B40="Blocked",A40,"")</f>
        <v/>
      </c>
      <c r="D40" s="7" t="s">
        <v>399</v>
      </c>
      <c r="E40" s="18"/>
    </row>
    <row r="41" customFormat="false" ht="15" hidden="false" customHeight="true" outlineLevel="0" collapsed="false">
      <c r="A41" s="13" t="s">
        <v>400</v>
      </c>
      <c r="B41" s="18"/>
      <c r="C41" s="26" t="str">
        <f aca="false">IF(B41="Blocked",A41,"")</f>
        <v/>
      </c>
      <c r="D41" s="7" t="s">
        <v>401</v>
      </c>
      <c r="E41" s="18"/>
    </row>
    <row r="42" customFormat="false" ht="15" hidden="false" customHeight="true" outlineLevel="0" collapsed="false">
      <c r="A42" s="13" t="s">
        <v>402</v>
      </c>
      <c r="B42" s="18"/>
      <c r="C42" s="26" t="str">
        <f aca="false">IF(B42="Blocked",A42,"")</f>
        <v/>
      </c>
      <c r="D42" s="7" t="s">
        <v>403</v>
      </c>
      <c r="E42" s="18"/>
    </row>
    <row r="43" customFormat="false" ht="15" hidden="false" customHeight="true" outlineLevel="0" collapsed="false">
      <c r="A43" s="13" t="s">
        <v>404</v>
      </c>
      <c r="B43" s="18"/>
      <c r="C43" s="26" t="str">
        <f aca="false">IF(B43="Blocked",A43,"")</f>
        <v/>
      </c>
      <c r="D43" s="7" t="s">
        <v>405</v>
      </c>
      <c r="E43" s="18"/>
    </row>
    <row r="44" customFormat="false" ht="15" hidden="false" customHeight="true" outlineLevel="0" collapsed="false">
      <c r="A44" s="13" t="s">
        <v>406</v>
      </c>
      <c r="B44" s="18"/>
      <c r="C44" s="26" t="str">
        <f aca="false">IF(B44="Blocked",A44,"")</f>
        <v/>
      </c>
      <c r="D44" s="7" t="s">
        <v>407</v>
      </c>
      <c r="E44" s="18"/>
    </row>
    <row r="45" customFormat="false" ht="15" hidden="false" customHeight="true" outlineLevel="0" collapsed="false">
      <c r="A45" s="13" t="s">
        <v>408</v>
      </c>
      <c r="B45" s="7" t="n">
        <f aca="false">COUNTIF(B34:B44,"Blocked")</f>
        <v>0</v>
      </c>
    </row>
    <row r="46" customFormat="false" ht="15" hidden="false" customHeight="true" outlineLevel="0" collapsed="false">
      <c r="A46" s="13" t="s">
        <v>409</v>
      </c>
      <c r="B46" s="7" t="str">
        <f aca="false">IF(B45=0,"None",_xlfn.TEXTJOIN(", ",TRUE(),C34:C44))</f>
        <v>None</v>
      </c>
      <c r="C46" s="7"/>
      <c r="D46" s="7"/>
    </row>
    <row r="47" customFormat="false" ht="15" hidden="false" customHeight="true" outlineLevel="0" collapsed="false">
      <c r="A47" s="3" t="s">
        <v>410</v>
      </c>
    </row>
    <row r="49" customFormat="false" ht="15" hidden="false" customHeight="true" outlineLevel="0" collapsed="false">
      <c r="A49" s="4" t="s">
        <v>411</v>
      </c>
      <c r="B49" s="5"/>
      <c r="C49" s="5"/>
      <c r="D49" s="5"/>
      <c r="E49" s="5"/>
    </row>
    <row r="50" customFormat="false" ht="31.5" hidden="false" customHeight="true" outlineLevel="0" collapsed="false">
      <c r="A50" s="12" t="s">
        <v>412</v>
      </c>
      <c r="B50" s="12" t="s">
        <v>413</v>
      </c>
      <c r="C50" s="12" t="s">
        <v>414</v>
      </c>
      <c r="D50" s="12" t="s">
        <v>415</v>
      </c>
      <c r="E50" s="12" t="s">
        <v>284</v>
      </c>
    </row>
    <row r="51" customFormat="false" ht="15" hidden="false" customHeight="true" outlineLevel="0" collapsed="false">
      <c r="A51" s="13" t="s">
        <v>416</v>
      </c>
      <c r="B51" s="18"/>
      <c r="C51" s="18"/>
      <c r="D51" s="7" t="s">
        <v>417</v>
      </c>
      <c r="E51" s="18"/>
    </row>
    <row r="52" customFormat="false" ht="15" hidden="false" customHeight="true" outlineLevel="0" collapsed="false">
      <c r="A52" s="13" t="s">
        <v>418</v>
      </c>
      <c r="B52" s="18"/>
      <c r="C52" s="18"/>
      <c r="D52" s="7" t="s">
        <v>419</v>
      </c>
      <c r="E52" s="18"/>
    </row>
    <row r="53" customFormat="false" ht="23.25" hidden="false" customHeight="true" outlineLevel="0" collapsed="false">
      <c r="A53" s="13" t="s">
        <v>420</v>
      </c>
      <c r="B53" s="18"/>
      <c r="C53" s="18"/>
      <c r="D53" s="7" t="s">
        <v>421</v>
      </c>
      <c r="E53" s="18"/>
    </row>
    <row r="54" customFormat="false" ht="15" hidden="false" customHeight="true" outlineLevel="0" collapsed="false">
      <c r="A54" s="13" t="s">
        <v>422</v>
      </c>
      <c r="B54" s="18"/>
      <c r="C54" s="18"/>
      <c r="D54" s="7" t="s">
        <v>423</v>
      </c>
      <c r="E54" s="18"/>
    </row>
    <row r="55" customFormat="false" ht="15" hidden="false" customHeight="true" outlineLevel="0" collapsed="false">
      <c r="A55" s="13" t="s">
        <v>424</v>
      </c>
      <c r="B55" s="18"/>
      <c r="C55" s="18"/>
      <c r="D55" s="7" t="s">
        <v>425</v>
      </c>
      <c r="E55" s="18"/>
    </row>
    <row r="57" customFormat="false" ht="15" hidden="false" customHeight="true" outlineLevel="0" collapsed="false">
      <c r="A57" s="4" t="s">
        <v>426</v>
      </c>
      <c r="B57" s="5"/>
      <c r="C57" s="5"/>
      <c r="D57" s="5"/>
      <c r="E57" s="5"/>
    </row>
    <row r="58" customFormat="false" ht="30" hidden="false" customHeight="true" outlineLevel="0" collapsed="false">
      <c r="A58" s="13" t="s">
        <v>427</v>
      </c>
      <c r="B58" s="17" t="str">
        <f aca="false">IF(B11="","Complete section A.","I crawled "&amp;B11&amp;" URLs. "&amp;B13&amp;" HTML pages are non-indexable ("&amp;B14&amp;" noindex, "&amp;B15&amp;" canonicalised elsewhere, "&amp;B16&amp;" blocked by robots.txt).")</f>
        <v>Complete section A.</v>
      </c>
      <c r="C58" s="17"/>
      <c r="D58" s="17"/>
      <c r="E58" s="17"/>
    </row>
    <row r="59" customFormat="false" ht="30" hidden="false" customHeight="true" outlineLevel="0" collapsed="false">
      <c r="A59" s="13" t="s">
        <v>428</v>
      </c>
      <c r="B59" s="17" t="str">
        <f aca="false">IF(COUNTA(B34:B44)=0,"Complete section C.",IF(B45=0,"None of the AI crawlers I checked are blocked in robots.txt.","These AI crawlers are blocked in robots.txt: "&amp;B46&amp;"."))</f>
        <v>Complete section C.</v>
      </c>
      <c r="C59" s="17"/>
      <c r="D59" s="17"/>
      <c r="E59" s="17"/>
    </row>
    <row r="60" customFormat="false" ht="30" hidden="false" customHeight="true" outlineLevel="0" collapsed="false">
      <c r="A60" s="13" t="s">
        <v>429</v>
      </c>
      <c r="B60" s="17" t="str">
        <f aca="false">IF(B21="","Complete section A.","I found "&amp;B21&amp;" internal links carrying UTM parameters. Internal UTMs can overwrite the real traffic source in analytics.")</f>
        <v>Complete section A.</v>
      </c>
      <c r="C60" s="17"/>
      <c r="D60" s="17"/>
      <c r="E60" s="17"/>
    </row>
  </sheetData>
  <mergeCells count="4">
    <mergeCell ref="B46:D46"/>
    <mergeCell ref="B58:E58"/>
    <mergeCell ref="B59:E59"/>
    <mergeCell ref="B60:E60"/>
  </mergeCells>
  <dataValidations count="4">
    <dataValidation allowBlank="true" errorStyle="stop" operator="between" showDropDown="false" showErrorMessage="false" showInputMessage="false" sqref="B8" type="list">
      <formula1>"Yes,No"</formula1>
      <formula2>0</formula2>
    </dataValidation>
    <dataValidation allowBlank="true" errorStyle="stop" operator="between" showDropDown="false" showErrorMessage="false" showInputMessage="false" sqref="B24" type="list">
      <formula1>"Yes,No"</formula1>
      <formula2>0</formula2>
    </dataValidation>
    <dataValidation allowBlank="true" errorStyle="stop" operator="between" showDropDown="false" showErrorMessage="false" showInputMessage="false" sqref="B34:B44" type="list">
      <formula1>"Allowed,Blocked,Not listed"</formula1>
      <formula2>0</formula2>
    </dataValidation>
    <dataValidation allowBlank="true" errorStyle="stop" operator="between" showDropDown="false" showErrorMessage="false" showInputMessage="false" sqref="C51:C5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5" min="4" style="1" width="16"/>
    <col collapsed="false" customWidth="true" hidden="false" outlineLevel="0" max="6" min="6" style="1" width="20"/>
    <col collapsed="false" customWidth="true" hidden="false" outlineLevel="0" max="7" min="7" style="1" width="44"/>
  </cols>
  <sheetData>
    <row r="1" customFormat="false" ht="17.25" hidden="false" customHeight="true" outlineLevel="0" collapsed="false">
      <c r="A1" s="2" t="s">
        <v>34</v>
      </c>
    </row>
    <row r="2" customFormat="false" ht="15" hidden="false" customHeight="true" outlineLevel="0" collapsed="false">
      <c r="A2" s="3" t="s">
        <v>430</v>
      </c>
    </row>
    <row r="4" customFormat="false" ht="15" hidden="false" customHeight="true" outlineLevel="0" collapsed="false">
      <c r="A4" s="4" t="s">
        <v>431</v>
      </c>
      <c r="B4" s="5"/>
      <c r="C4" s="5"/>
      <c r="D4" s="5"/>
      <c r="E4" s="5"/>
      <c r="F4" s="5"/>
      <c r="G4" s="5"/>
    </row>
    <row r="5" customFormat="false" ht="31.5" hidden="false" customHeight="true" outlineLevel="0" collapsed="false">
      <c r="A5" s="12" t="s">
        <v>432</v>
      </c>
      <c r="B5" s="12" t="s">
        <v>433</v>
      </c>
      <c r="C5" s="12" t="s">
        <v>434</v>
      </c>
      <c r="D5" s="12" t="s">
        <v>34</v>
      </c>
      <c r="E5" s="12" t="s">
        <v>435</v>
      </c>
      <c r="F5" s="12" t="s">
        <v>436</v>
      </c>
      <c r="G5" s="12" t="s">
        <v>284</v>
      </c>
    </row>
    <row r="6" customFormat="false" ht="15" hidden="false" customHeight="true" outlineLevel="0" collapsed="false">
      <c r="A6" s="16"/>
      <c r="B6" s="16" t="s">
        <v>437</v>
      </c>
      <c r="C6" s="16" t="s">
        <v>438</v>
      </c>
      <c r="D6" s="16" t="s">
        <v>438</v>
      </c>
      <c r="E6" s="16" t="s">
        <v>439</v>
      </c>
      <c r="F6" s="16" t="s">
        <v>440</v>
      </c>
      <c r="G6" s="16" t="s">
        <v>441</v>
      </c>
    </row>
    <row r="7" customFormat="false" ht="15" hidden="false" customHeight="true" outlineLevel="0" collapsed="false">
      <c r="A7" s="27" t="s">
        <v>442</v>
      </c>
      <c r="B7" s="18"/>
      <c r="C7" s="28"/>
      <c r="D7" s="28"/>
      <c r="E7" s="18"/>
      <c r="F7" s="29" t="str">
        <f aca="false">IF(AND(ISNUMBER(C7),ISNUMBER($C$7),$C$7&gt;0),C7/$C$7,"")</f>
        <v/>
      </c>
      <c r="G7" s="18"/>
    </row>
    <row r="8" customFormat="false" ht="15" hidden="false" customHeight="true" outlineLevel="0" collapsed="false">
      <c r="A8" s="15" t="s">
        <v>443</v>
      </c>
      <c r="B8" s="18"/>
      <c r="C8" s="28"/>
      <c r="D8" s="28"/>
      <c r="E8" s="18"/>
      <c r="F8" s="29" t="str">
        <f aca="false">IF(AND(ISNUMBER(C8),ISNUMBER($C$7),$C$7&gt;0),C8/$C$7,"")</f>
        <v/>
      </c>
      <c r="G8" s="18"/>
    </row>
    <row r="9" customFormat="false" ht="15" hidden="false" customHeight="true" outlineLevel="0" collapsed="false">
      <c r="A9" s="15" t="s">
        <v>444</v>
      </c>
      <c r="B9" s="18"/>
      <c r="C9" s="28"/>
      <c r="D9" s="28"/>
      <c r="E9" s="18"/>
      <c r="F9" s="29" t="str">
        <f aca="false">IF(AND(ISNUMBER(C9),ISNUMBER($C$7),$C$7&gt;0),C9/$C$7,"")</f>
        <v/>
      </c>
      <c r="G9" s="18"/>
    </row>
    <row r="10" customFormat="false" ht="15" hidden="false" customHeight="true" outlineLevel="0" collapsed="false">
      <c r="A10" s="15" t="s">
        <v>445</v>
      </c>
      <c r="B10" s="18"/>
      <c r="C10" s="28"/>
      <c r="D10" s="28"/>
      <c r="E10" s="18"/>
      <c r="F10" s="29" t="str">
        <f aca="false">IF(AND(ISNUMBER(C10),ISNUMBER($C$7),$C$7&gt;0),C10/$C$7,"")</f>
        <v/>
      </c>
      <c r="G10" s="18"/>
    </row>
    <row r="11" customFormat="false" ht="15" hidden="false" customHeight="true" outlineLevel="0" collapsed="false">
      <c r="A11" s="15" t="s">
        <v>446</v>
      </c>
      <c r="B11" s="18"/>
      <c r="C11" s="28"/>
      <c r="D11" s="28"/>
      <c r="E11" s="18"/>
      <c r="F11" s="29" t="str">
        <f aca="false">IF(AND(ISNUMBER(C11),ISNUMBER($C$7),$C$7&gt;0),C11/$C$7,"")</f>
        <v/>
      </c>
      <c r="G11" s="18"/>
    </row>
    <row r="13" customFormat="false" ht="15" hidden="false" customHeight="true" outlineLevel="0" collapsed="false">
      <c r="A13" s="4" t="s">
        <v>447</v>
      </c>
      <c r="B13" s="5"/>
      <c r="C13" s="5"/>
      <c r="D13" s="5"/>
      <c r="E13" s="5"/>
      <c r="F13" s="5"/>
      <c r="G13" s="5"/>
    </row>
    <row r="14" customFormat="false" ht="31.5" hidden="false" customHeight="true" outlineLevel="0" collapsed="false">
      <c r="A14" s="12" t="s">
        <v>448</v>
      </c>
      <c r="B14" s="12" t="s">
        <v>449</v>
      </c>
      <c r="C14" s="12" t="s">
        <v>450</v>
      </c>
      <c r="D14" s="12" t="s">
        <v>433</v>
      </c>
      <c r="E14" s="12" t="s">
        <v>451</v>
      </c>
      <c r="F14" s="12" t="s">
        <v>452</v>
      </c>
      <c r="G14" s="12" t="s">
        <v>453</v>
      </c>
    </row>
    <row r="15" customFormat="false" ht="42.75" hidden="false" customHeight="true" outlineLevel="0" collapsed="false">
      <c r="A15" s="16" t="s">
        <v>454</v>
      </c>
      <c r="B15" s="16" t="s">
        <v>455</v>
      </c>
      <c r="C15" s="16" t="s">
        <v>456</v>
      </c>
      <c r="D15" s="16" t="s">
        <v>438</v>
      </c>
      <c r="E15" s="16" t="s">
        <v>457</v>
      </c>
      <c r="F15" s="16" t="s">
        <v>458</v>
      </c>
      <c r="G15" s="16" t="s">
        <v>459</v>
      </c>
    </row>
    <row r="16" customFormat="false" ht="15" hidden="false" customHeight="true" outlineLevel="0" collapsed="false">
      <c r="A16" s="18"/>
      <c r="B16" s="18"/>
      <c r="C16" s="18"/>
      <c r="D16" s="18"/>
      <c r="E16" s="18"/>
      <c r="F16" s="18"/>
      <c r="G16" s="18"/>
    </row>
    <row r="17" customFormat="false" ht="15" hidden="false" customHeight="true" outlineLevel="0" collapsed="false">
      <c r="A17" s="18"/>
      <c r="B17" s="18"/>
      <c r="C17" s="18"/>
      <c r="D17" s="18"/>
      <c r="E17" s="18"/>
      <c r="F17" s="18"/>
      <c r="G17" s="18"/>
    </row>
    <row r="18" customFormat="false" ht="15" hidden="false" customHeight="true" outlineLevel="0" collapsed="false">
      <c r="A18" s="18"/>
      <c r="B18" s="18"/>
      <c r="C18" s="18"/>
      <c r="D18" s="18"/>
      <c r="E18" s="18"/>
      <c r="F18" s="18"/>
      <c r="G18" s="18"/>
    </row>
    <row r="19" customFormat="false" ht="15" hidden="false" customHeight="true" outlineLevel="0" collapsed="false">
      <c r="A19" s="18"/>
      <c r="B19" s="18"/>
      <c r="C19" s="18"/>
      <c r="D19" s="18"/>
      <c r="E19" s="18"/>
      <c r="F19" s="18"/>
      <c r="G19" s="18"/>
    </row>
    <row r="20" customFormat="false" ht="15" hidden="false" customHeight="true" outlineLevel="0" collapsed="false">
      <c r="A20" s="18"/>
      <c r="B20" s="18"/>
      <c r="C20" s="18"/>
      <c r="D20" s="18"/>
      <c r="E20" s="18"/>
      <c r="F20" s="18"/>
      <c r="G20" s="18"/>
    </row>
    <row r="21" customFormat="false" ht="15" hidden="false" customHeight="true" outlineLevel="0" collapsed="false">
      <c r="A21" s="18"/>
      <c r="B21" s="18"/>
      <c r="C21" s="18"/>
      <c r="D21" s="18"/>
      <c r="E21" s="18"/>
      <c r="F21" s="18"/>
      <c r="G21" s="18"/>
    </row>
    <row r="22" customFormat="false" ht="15" hidden="false" customHeight="true" outlineLevel="0" collapsed="false">
      <c r="A22" s="18"/>
      <c r="B22" s="18"/>
      <c r="C22" s="18"/>
      <c r="D22" s="18"/>
      <c r="E22" s="18"/>
      <c r="F22" s="18"/>
      <c r="G22" s="18"/>
    </row>
    <row r="23" customFormat="false" ht="15" hidden="false" customHeight="true" outlineLevel="0" collapsed="false">
      <c r="A23" s="18"/>
      <c r="B23" s="18"/>
      <c r="C23" s="18"/>
      <c r="D23" s="18"/>
      <c r="E23" s="18"/>
      <c r="F23" s="18"/>
      <c r="G23" s="18"/>
    </row>
    <row r="24" customFormat="false" ht="15" hidden="false" customHeight="true" outlineLevel="0" collapsed="false">
      <c r="A24" s="18"/>
      <c r="B24" s="18"/>
      <c r="C24" s="18"/>
      <c r="D24" s="18"/>
      <c r="E24" s="18"/>
      <c r="F24" s="18"/>
      <c r="G24" s="18"/>
    </row>
    <row r="25" customFormat="false" ht="15" hidden="false" customHeight="true" outlineLevel="0" collapsed="false">
      <c r="A25" s="18"/>
      <c r="B25" s="18"/>
      <c r="C25" s="18"/>
      <c r="D25" s="18"/>
      <c r="E25" s="18"/>
      <c r="F25" s="18"/>
      <c r="G25" s="18"/>
    </row>
    <row r="26" customFormat="false" ht="15" hidden="false" customHeight="true" outlineLevel="0" collapsed="false">
      <c r="A26" s="19" t="s">
        <v>460</v>
      </c>
      <c r="B26" s="14" t="n">
        <f aca="false">COUNTA(A16:A25)</f>
        <v>0</v>
      </c>
    </row>
    <row r="28" customFormat="false" ht="15" hidden="false" customHeight="true" outlineLevel="0" collapsed="false">
      <c r="A28" s="4" t="s">
        <v>461</v>
      </c>
      <c r="B28" s="5"/>
      <c r="C28" s="5"/>
      <c r="D28" s="5"/>
      <c r="E28" s="5"/>
      <c r="F28" s="5"/>
      <c r="G28" s="5"/>
    </row>
    <row r="29" customFormat="false" ht="31.5" hidden="false" customHeight="true" outlineLevel="0" collapsed="false">
      <c r="A29" s="12" t="s">
        <v>462</v>
      </c>
      <c r="B29" s="12" t="s">
        <v>463</v>
      </c>
      <c r="C29" s="12" t="s">
        <v>464</v>
      </c>
      <c r="D29" s="12" t="s">
        <v>465</v>
      </c>
      <c r="E29" s="12"/>
      <c r="F29" s="12"/>
      <c r="G29" s="12" t="s">
        <v>284</v>
      </c>
    </row>
    <row r="30" customFormat="false" ht="30" hidden="false" customHeight="true" outlineLevel="0" collapsed="false">
      <c r="A30" s="15" t="s">
        <v>466</v>
      </c>
      <c r="B30" s="15" t="s">
        <v>467</v>
      </c>
      <c r="C30" s="15" t="s">
        <v>468</v>
      </c>
      <c r="D30" s="15" t="s">
        <v>469</v>
      </c>
      <c r="E30" s="15"/>
      <c r="F30" s="15"/>
      <c r="G30" s="18"/>
    </row>
    <row r="31" customFormat="false" ht="30" hidden="false" customHeight="true" outlineLevel="0" collapsed="false">
      <c r="A31" s="15" t="s">
        <v>470</v>
      </c>
      <c r="B31" s="15" t="s">
        <v>471</v>
      </c>
      <c r="C31" s="15" t="s">
        <v>468</v>
      </c>
      <c r="D31" s="15" t="s">
        <v>472</v>
      </c>
      <c r="E31" s="15"/>
      <c r="F31" s="15"/>
      <c r="G31" s="18"/>
    </row>
    <row r="32" customFormat="false" ht="30" hidden="false" customHeight="true" outlineLevel="0" collapsed="false">
      <c r="A32" s="15" t="s">
        <v>473</v>
      </c>
      <c r="B32" s="15" t="s">
        <v>471</v>
      </c>
      <c r="C32" s="15" t="s">
        <v>468</v>
      </c>
      <c r="D32" s="15" t="s">
        <v>474</v>
      </c>
      <c r="E32" s="15"/>
      <c r="F32" s="15"/>
      <c r="G32" s="18"/>
    </row>
    <row r="33" customFormat="false" ht="30" hidden="false" customHeight="true" outlineLevel="0" collapsed="false">
      <c r="A33" s="15" t="s">
        <v>475</v>
      </c>
      <c r="B33" s="15" t="s">
        <v>467</v>
      </c>
      <c r="C33" s="15" t="s">
        <v>468</v>
      </c>
      <c r="D33" s="15" t="s">
        <v>476</v>
      </c>
      <c r="E33" s="15"/>
      <c r="F33" s="15"/>
      <c r="G33" s="18"/>
    </row>
  </sheetData>
  <mergeCells count="4">
    <mergeCell ref="D30:F30"/>
    <mergeCell ref="D31:F31"/>
    <mergeCell ref="D32:F32"/>
    <mergeCell ref="D33:F33"/>
  </mergeCells>
  <dataValidations count="4">
    <dataValidation allowBlank="true" errorStyle="stop" operator="between" showDropDown="false" showErrorMessage="false" showInputMessage="false" sqref="B16:B25" type="list">
      <formula1>"Listicle,Newsletter,Directory,Community,Publication,Other"</formula1>
      <formula2>0</formula2>
    </dataValidation>
    <dataValidation allowBlank="true" errorStyle="stop" operator="between" showDropDown="false" showErrorMessage="false" showInputMessage="false" sqref="E16:E25" type="list">
      <formula1>"1,2,3,4,5"</formula1>
      <formula2>0</formula2>
    </dataValidation>
    <dataValidation allowBlank="true" errorStyle="stop" operator="between" showDropDown="false" showErrorMessage="false" showInputMessage="false" sqref="F16:F25" type="list">
      <formula1>"1 - Get onto listicles,2 - Data asset,3 - Open source angle"</formula1>
      <formula2>0</formula2>
    </dataValidation>
    <dataValidation allowBlank="true" errorStyle="stop" operator="between" showDropDown="false" showErrorMessage="false" showInputMessage="false" sqref="C30:C33" type="list">
      <formula1>"Idea,Drafting,Ready,Pitched,Published"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4" min="2" style="1" width="16"/>
    <col collapsed="false" customWidth="true" hidden="false" outlineLevel="0" max="5" min="5" style="1" width="18"/>
    <col collapsed="false" customWidth="true" hidden="false" outlineLevel="0" max="7" min="6" style="1" width="14"/>
    <col collapsed="false" customWidth="true" hidden="false" outlineLevel="0" max="8" min="8" style="1" width="40"/>
  </cols>
  <sheetData>
    <row r="1" customFormat="false" ht="17.25" hidden="false" customHeight="true" outlineLevel="0" collapsed="false">
      <c r="A1" s="2" t="s">
        <v>37</v>
      </c>
    </row>
    <row r="2" customFormat="false" ht="15" hidden="false" customHeight="true" outlineLevel="0" collapsed="false">
      <c r="A2" s="3" t="s">
        <v>477</v>
      </c>
    </row>
    <row r="4" customFormat="false" ht="15" hidden="false" customHeight="true" outlineLevel="0" collapsed="false">
      <c r="A4" s="4" t="s">
        <v>478</v>
      </c>
      <c r="B4" s="5"/>
      <c r="C4" s="5"/>
      <c r="D4" s="5"/>
      <c r="E4" s="5"/>
      <c r="F4" s="5"/>
      <c r="G4" s="5"/>
      <c r="H4" s="5"/>
    </row>
    <row r="5" customFormat="false" ht="31.5" hidden="false" customHeight="true" outlineLevel="0" collapsed="false">
      <c r="A5" s="12" t="s">
        <v>479</v>
      </c>
      <c r="B5" s="12" t="s">
        <v>480</v>
      </c>
      <c r="C5" s="12" t="s">
        <v>481</v>
      </c>
      <c r="D5" s="12" t="s">
        <v>482</v>
      </c>
      <c r="E5" s="12" t="s">
        <v>483</v>
      </c>
      <c r="F5" s="12" t="s">
        <v>484</v>
      </c>
      <c r="G5" s="12" t="s">
        <v>485</v>
      </c>
      <c r="H5" s="12" t="s">
        <v>486</v>
      </c>
    </row>
    <row r="6" customFormat="false" ht="15" hidden="false" customHeight="true" outlineLevel="0" collapsed="false">
      <c r="A6" s="16"/>
      <c r="B6" s="16" t="s">
        <v>438</v>
      </c>
      <c r="C6" s="16" t="s">
        <v>438</v>
      </c>
      <c r="D6" s="16" t="s">
        <v>438</v>
      </c>
      <c r="E6" s="16" t="s">
        <v>438</v>
      </c>
      <c r="F6" s="16" t="s">
        <v>440</v>
      </c>
      <c r="G6" s="16" t="s">
        <v>440</v>
      </c>
      <c r="H6" s="16" t="s">
        <v>487</v>
      </c>
    </row>
    <row r="7" customFormat="false" ht="15" hidden="false" customHeight="true" outlineLevel="0" collapsed="false">
      <c r="A7" s="15" t="s">
        <v>488</v>
      </c>
      <c r="B7" s="28"/>
      <c r="C7" s="28"/>
      <c r="D7" s="28"/>
      <c r="E7" s="28"/>
      <c r="F7" s="30" t="n">
        <f aca="false">SUM(B7:E7)</f>
        <v>0</v>
      </c>
      <c r="G7" s="20" t="str">
        <f aca="false">IF($F$13=0,"",F7/$F$13)</f>
        <v/>
      </c>
      <c r="H7" s="15" t="s">
        <v>489</v>
      </c>
    </row>
    <row r="8" customFormat="false" ht="15" hidden="false" customHeight="true" outlineLevel="0" collapsed="false">
      <c r="A8" s="15" t="s">
        <v>243</v>
      </c>
      <c r="B8" s="28"/>
      <c r="C8" s="28"/>
      <c r="D8" s="28"/>
      <c r="E8" s="28"/>
      <c r="F8" s="30" t="n">
        <f aca="false">SUM(B8:E8)</f>
        <v>0</v>
      </c>
      <c r="G8" s="20" t="str">
        <f aca="false">IF($F$13=0,"",F8/$F$13)</f>
        <v/>
      </c>
      <c r="H8" s="15" t="s">
        <v>490</v>
      </c>
    </row>
    <row r="9" customFormat="false" ht="15" hidden="false" customHeight="true" outlineLevel="0" collapsed="false">
      <c r="A9" s="15" t="s">
        <v>244</v>
      </c>
      <c r="B9" s="28"/>
      <c r="C9" s="28"/>
      <c r="D9" s="28"/>
      <c r="E9" s="28"/>
      <c r="F9" s="30" t="n">
        <f aca="false">SUM(B9:E9)</f>
        <v>0</v>
      </c>
      <c r="G9" s="20" t="str">
        <f aca="false">IF($F$13=0,"",F9/$F$13)</f>
        <v/>
      </c>
      <c r="H9" s="15" t="s">
        <v>491</v>
      </c>
    </row>
    <row r="10" customFormat="false" ht="15" hidden="false" customHeight="true" outlineLevel="0" collapsed="false">
      <c r="A10" s="15" t="s">
        <v>246</v>
      </c>
      <c r="B10" s="28"/>
      <c r="C10" s="28"/>
      <c r="D10" s="28"/>
      <c r="E10" s="28"/>
      <c r="F10" s="30" t="n">
        <f aca="false">SUM(B10:E10)</f>
        <v>0</v>
      </c>
      <c r="G10" s="20" t="str">
        <f aca="false">IF($F$13=0,"",F10/$F$13)</f>
        <v/>
      </c>
      <c r="H10" s="15" t="s">
        <v>492</v>
      </c>
    </row>
    <row r="11" customFormat="false" ht="15" hidden="false" customHeight="true" outlineLevel="0" collapsed="false">
      <c r="A11" s="15" t="s">
        <v>247</v>
      </c>
      <c r="B11" s="28"/>
      <c r="C11" s="28"/>
      <c r="D11" s="28"/>
      <c r="E11" s="28"/>
      <c r="F11" s="30" t="n">
        <f aca="false">SUM(B11:E11)</f>
        <v>0</v>
      </c>
      <c r="G11" s="20" t="str">
        <f aca="false">IF($F$13=0,"",F11/$F$13)</f>
        <v/>
      </c>
      <c r="H11" s="15" t="s">
        <v>493</v>
      </c>
    </row>
    <row r="12" customFormat="false" ht="15" hidden="false" customHeight="true" outlineLevel="0" collapsed="false">
      <c r="A12" s="15" t="s">
        <v>245</v>
      </c>
      <c r="B12" s="28"/>
      <c r="C12" s="28"/>
      <c r="D12" s="28"/>
      <c r="E12" s="28"/>
      <c r="F12" s="30" t="n">
        <f aca="false">SUM(B12:E12)</f>
        <v>0</v>
      </c>
      <c r="G12" s="20" t="str">
        <f aca="false">IF($F$13=0,"",F12/$F$13)</f>
        <v/>
      </c>
      <c r="H12" s="15" t="s">
        <v>494</v>
      </c>
    </row>
    <row r="13" customFormat="false" ht="15" hidden="false" customHeight="true" outlineLevel="0" collapsed="false">
      <c r="A13" s="13" t="s">
        <v>484</v>
      </c>
      <c r="B13" s="30" t="n">
        <f aca="false">SUM(B7:B12)</f>
        <v>0</v>
      </c>
      <c r="C13" s="30" t="n">
        <f aca="false">SUM(C7:C12)</f>
        <v>0</v>
      </c>
      <c r="D13" s="30" t="n">
        <f aca="false">SUM(D7:D12)</f>
        <v>0</v>
      </c>
      <c r="E13" s="30" t="n">
        <f aca="false">SUM(E7:E12)</f>
        <v>0</v>
      </c>
      <c r="F13" s="30" t="n">
        <f aca="false">SUM(F7:F12)</f>
        <v>0</v>
      </c>
    </row>
    <row r="14" customFormat="false" ht="15" hidden="false" customHeight="true" outlineLevel="0" collapsed="false">
      <c r="A14" s="3" t="s">
        <v>495</v>
      </c>
    </row>
    <row r="16" customFormat="false" ht="15" hidden="false" customHeight="true" outlineLevel="0" collapsed="false">
      <c r="A16" s="4" t="s">
        <v>496</v>
      </c>
      <c r="B16" s="5"/>
      <c r="C16" s="5"/>
      <c r="D16" s="5"/>
      <c r="E16" s="5"/>
      <c r="F16" s="5"/>
      <c r="G16" s="5"/>
      <c r="H16" s="5"/>
    </row>
    <row r="17" customFormat="false" ht="31.5" hidden="false" customHeight="true" outlineLevel="0" collapsed="false">
      <c r="A17" s="12" t="s">
        <v>497</v>
      </c>
      <c r="B17" s="12" t="s">
        <v>498</v>
      </c>
      <c r="C17" s="12" t="s">
        <v>499</v>
      </c>
      <c r="D17" s="12" t="s">
        <v>500</v>
      </c>
      <c r="E17" s="12"/>
      <c r="F17" s="12"/>
      <c r="G17" s="12"/>
      <c r="H17" s="12" t="s">
        <v>284</v>
      </c>
    </row>
    <row r="18" customFormat="false" ht="15" hidden="false" customHeight="true" outlineLevel="0" collapsed="false">
      <c r="A18" s="15" t="s">
        <v>501</v>
      </c>
      <c r="B18" s="28"/>
      <c r="C18" s="18"/>
      <c r="D18" s="18"/>
      <c r="E18" s="18"/>
      <c r="F18" s="18"/>
      <c r="G18" s="18"/>
      <c r="H18" s="18"/>
    </row>
    <row r="19" customFormat="false" ht="15" hidden="false" customHeight="true" outlineLevel="0" collapsed="false">
      <c r="A19" s="15" t="s">
        <v>502</v>
      </c>
      <c r="B19" s="28"/>
      <c r="C19" s="18"/>
      <c r="D19" s="18"/>
      <c r="E19" s="18"/>
      <c r="F19" s="18"/>
      <c r="G19" s="18"/>
      <c r="H19" s="18"/>
    </row>
    <row r="20" customFormat="false" ht="15" hidden="false" customHeight="true" outlineLevel="0" collapsed="false">
      <c r="A20" s="15" t="s">
        <v>503</v>
      </c>
      <c r="B20" s="28"/>
      <c r="C20" s="18"/>
      <c r="D20" s="18"/>
      <c r="E20" s="18"/>
      <c r="F20" s="18"/>
      <c r="G20" s="18"/>
      <c r="H20" s="18"/>
    </row>
    <row r="21" customFormat="false" ht="15" hidden="false" customHeight="true" outlineLevel="0" collapsed="false">
      <c r="A21" s="15" t="s">
        <v>442</v>
      </c>
      <c r="B21" s="28"/>
      <c r="C21" s="18"/>
      <c r="D21" s="18"/>
      <c r="E21" s="18"/>
      <c r="F21" s="18"/>
      <c r="G21" s="18"/>
      <c r="H21" s="18"/>
    </row>
    <row r="22" customFormat="false" ht="15" hidden="false" customHeight="true" outlineLevel="0" collapsed="false">
      <c r="A22" s="15" t="s">
        <v>490</v>
      </c>
      <c r="B22" s="28"/>
      <c r="C22" s="18"/>
      <c r="D22" s="18"/>
      <c r="E22" s="18"/>
      <c r="F22" s="18"/>
      <c r="G22" s="18"/>
      <c r="H22" s="18"/>
    </row>
    <row r="23" customFormat="false" ht="15" hidden="false" customHeight="true" outlineLevel="0" collapsed="false">
      <c r="A23" s="3" t="s">
        <v>504</v>
      </c>
    </row>
    <row r="25" customFormat="false" ht="15" hidden="false" customHeight="true" outlineLevel="0" collapsed="false">
      <c r="A25" s="4" t="s">
        <v>505</v>
      </c>
      <c r="B25" s="5"/>
      <c r="C25" s="5"/>
      <c r="D25" s="5"/>
      <c r="E25" s="5"/>
      <c r="F25" s="5"/>
      <c r="G25" s="5"/>
      <c r="H25" s="5"/>
    </row>
    <row r="26" customFormat="false" ht="31.5" hidden="false" customHeight="true" outlineLevel="0" collapsed="false">
      <c r="A26" s="12" t="s">
        <v>506</v>
      </c>
      <c r="B26" s="12" t="s">
        <v>507</v>
      </c>
      <c r="C26" s="12" t="s">
        <v>508</v>
      </c>
      <c r="D26" s="12" t="s">
        <v>509</v>
      </c>
      <c r="E26" s="12" t="s">
        <v>510</v>
      </c>
      <c r="F26" s="12"/>
      <c r="G26" s="12"/>
      <c r="H26" s="12" t="s">
        <v>284</v>
      </c>
    </row>
    <row r="27" customFormat="false" ht="32.25" hidden="false" customHeight="true" outlineLevel="0" collapsed="false">
      <c r="A27" s="16" t="s">
        <v>511</v>
      </c>
      <c r="B27" s="16" t="s">
        <v>512</v>
      </c>
      <c r="C27" s="16" t="s">
        <v>513</v>
      </c>
      <c r="D27" s="16" t="s">
        <v>263</v>
      </c>
      <c r="E27" s="16" t="s">
        <v>514</v>
      </c>
      <c r="F27" s="16"/>
      <c r="G27" s="16"/>
      <c r="H27" s="16"/>
    </row>
    <row r="28" customFormat="false" ht="15" hidden="false" customHeight="true" outlineLevel="0" collapsed="false">
      <c r="A28" s="18"/>
      <c r="B28" s="18"/>
      <c r="C28" s="18"/>
      <c r="D28" s="18"/>
      <c r="E28" s="18"/>
      <c r="F28" s="18"/>
      <c r="G28" s="18"/>
      <c r="H28" s="18"/>
    </row>
    <row r="29" customFormat="false" ht="15" hidden="false" customHeight="true" outlineLevel="0" collapsed="false">
      <c r="A29" s="18"/>
      <c r="B29" s="18"/>
      <c r="C29" s="18"/>
      <c r="D29" s="18"/>
      <c r="E29" s="18"/>
      <c r="F29" s="18"/>
      <c r="G29" s="18"/>
      <c r="H29" s="18"/>
    </row>
    <row r="30" customFormat="false" ht="15" hidden="false" customHeight="true" outlineLevel="0" collapsed="false">
      <c r="A30" s="18"/>
      <c r="B30" s="18"/>
      <c r="C30" s="18"/>
      <c r="D30" s="18"/>
      <c r="E30" s="18"/>
      <c r="F30" s="18"/>
      <c r="G30" s="18"/>
      <c r="H30" s="18"/>
    </row>
    <row r="31" customFormat="false" ht="15" hidden="false" customHeight="true" outlineLevel="0" collapsed="false">
      <c r="A31" s="18"/>
      <c r="B31" s="18"/>
      <c r="C31" s="18"/>
      <c r="D31" s="18"/>
      <c r="E31" s="18"/>
      <c r="F31" s="18"/>
      <c r="G31" s="18"/>
      <c r="H31" s="18"/>
    </row>
    <row r="32" customFormat="false" ht="15" hidden="false" customHeight="true" outlineLevel="0" collapsed="false">
      <c r="A32" s="18"/>
      <c r="B32" s="18"/>
      <c r="C32" s="18"/>
      <c r="D32" s="18"/>
      <c r="E32" s="18"/>
      <c r="F32" s="18"/>
      <c r="G32" s="18"/>
      <c r="H32" s="18"/>
    </row>
    <row r="33" customFormat="false" ht="15" hidden="false" customHeight="true" outlineLevel="0" collapsed="false">
      <c r="A33" s="18"/>
      <c r="B33" s="18"/>
      <c r="C33" s="18"/>
      <c r="D33" s="18"/>
      <c r="E33" s="18"/>
      <c r="F33" s="18"/>
      <c r="G33" s="18"/>
      <c r="H33" s="18"/>
    </row>
    <row r="34" customFormat="false" ht="15" hidden="false" customHeight="true" outlineLevel="0" collapsed="false">
      <c r="A34" s="18"/>
      <c r="B34" s="18"/>
      <c r="C34" s="18"/>
      <c r="D34" s="18"/>
      <c r="E34" s="18"/>
      <c r="F34" s="18"/>
      <c r="G34" s="18"/>
      <c r="H34" s="18"/>
    </row>
    <row r="35" customFormat="false" ht="15" hidden="false" customHeight="true" outlineLevel="0" collapsed="false">
      <c r="A35" s="18"/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8"/>
      <c r="B36" s="18"/>
      <c r="C36" s="18"/>
      <c r="D36" s="18"/>
      <c r="E36" s="18"/>
      <c r="F36" s="18"/>
      <c r="G36" s="18"/>
      <c r="H36" s="18"/>
    </row>
    <row r="37" customFormat="false" ht="15" hidden="false" customHeight="true" outlineLevel="0" collapsed="false">
      <c r="A37" s="18"/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s">
        <v>515</v>
      </c>
      <c r="B38" s="14" t="n">
        <f aca="false">COUNTA(A28:A37)</f>
        <v>0</v>
      </c>
    </row>
    <row r="40" customFormat="false" ht="15" hidden="false" customHeight="true" outlineLevel="0" collapsed="false">
      <c r="A40" s="4" t="s">
        <v>516</v>
      </c>
      <c r="B40" s="5"/>
      <c r="C40" s="5"/>
      <c r="D40" s="5"/>
      <c r="E40" s="5"/>
      <c r="F40" s="5"/>
      <c r="G40" s="5"/>
      <c r="H40" s="5"/>
    </row>
    <row r="41" customFormat="false" ht="31.5" hidden="false" customHeight="true" outlineLevel="0" collapsed="false">
      <c r="A41" s="12" t="s">
        <v>517</v>
      </c>
      <c r="B41" s="12" t="s">
        <v>464</v>
      </c>
      <c r="C41" s="12"/>
      <c r="D41" s="12" t="s">
        <v>518</v>
      </c>
      <c r="E41" s="12"/>
      <c r="F41" s="12"/>
      <c r="G41" s="12"/>
      <c r="H41" s="12"/>
    </row>
    <row r="42" customFormat="false" ht="23.25" hidden="false" customHeight="true" outlineLevel="0" collapsed="false">
      <c r="A42" s="13" t="s">
        <v>519</v>
      </c>
      <c r="B42" s="18"/>
      <c r="D42" s="18"/>
      <c r="E42" s="18"/>
      <c r="F42" s="18"/>
      <c r="G42" s="18"/>
      <c r="H42" s="18"/>
    </row>
    <row r="43" customFormat="false" ht="15" hidden="false" customHeight="true" outlineLevel="0" collapsed="false">
      <c r="A43" s="13" t="s">
        <v>520</v>
      </c>
      <c r="B43" s="18"/>
      <c r="D43" s="18"/>
      <c r="E43" s="18"/>
      <c r="F43" s="18"/>
      <c r="G43" s="18"/>
      <c r="H43" s="18"/>
    </row>
    <row r="44" customFormat="false" ht="15" hidden="false" customHeight="true" outlineLevel="0" collapsed="false">
      <c r="A44" s="13" t="s">
        <v>521</v>
      </c>
      <c r="B44" s="18"/>
      <c r="D44" s="18"/>
      <c r="E44" s="18"/>
      <c r="F44" s="18"/>
      <c r="G44" s="18"/>
      <c r="H44" s="18"/>
    </row>
    <row r="45" customFormat="false" ht="15" hidden="false" customHeight="true" outlineLevel="0" collapsed="false">
      <c r="A45" s="13" t="s">
        <v>522</v>
      </c>
      <c r="B45" s="18"/>
      <c r="D45" s="18"/>
      <c r="E45" s="18"/>
      <c r="F45" s="18"/>
      <c r="G45" s="18"/>
      <c r="H45" s="18"/>
    </row>
    <row r="46" customFormat="false" ht="15" hidden="false" customHeight="true" outlineLevel="0" collapsed="false">
      <c r="A46" s="13" t="s">
        <v>523</v>
      </c>
      <c r="B46" s="18"/>
      <c r="D46" s="18"/>
      <c r="E46" s="18"/>
      <c r="F46" s="18"/>
      <c r="G46" s="18"/>
      <c r="H46" s="18"/>
    </row>
    <row r="47" customFormat="false" ht="15" hidden="false" customHeight="true" outlineLevel="0" collapsed="false">
      <c r="A47" s="13" t="s">
        <v>524</v>
      </c>
      <c r="B47" s="18"/>
      <c r="D47" s="18"/>
      <c r="E47" s="18"/>
      <c r="F47" s="18"/>
      <c r="G47" s="18"/>
      <c r="H47" s="18"/>
    </row>
    <row r="48" customFormat="false" ht="23.25" hidden="false" customHeight="true" outlineLevel="0" collapsed="false">
      <c r="A48" s="13" t="s">
        <v>525</v>
      </c>
      <c r="B48" s="18"/>
      <c r="D48" s="18"/>
      <c r="E48" s="18"/>
      <c r="F48" s="18"/>
      <c r="G48" s="18"/>
      <c r="H48" s="18"/>
    </row>
    <row r="49" customFormat="false" ht="15" hidden="false" customHeight="true" outlineLevel="0" collapsed="false">
      <c r="A49" s="19" t="s">
        <v>526</v>
      </c>
      <c r="B49" s="14" t="n">
        <f aca="false">COUNTIF(B42:B48,"Missing")</f>
        <v>0</v>
      </c>
    </row>
  </sheetData>
  <mergeCells count="22">
    <mergeCell ref="D18:G18"/>
    <mergeCell ref="D19:G19"/>
    <mergeCell ref="D20:G20"/>
    <mergeCell ref="D21:G21"/>
    <mergeCell ref="D22:G22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D42:H42"/>
    <mergeCell ref="D43:H43"/>
    <mergeCell ref="D44:H44"/>
    <mergeCell ref="D45:H45"/>
    <mergeCell ref="D46:H46"/>
    <mergeCell ref="D47:H47"/>
    <mergeCell ref="D48:H48"/>
  </mergeCells>
  <dataValidations count="5">
    <dataValidation allowBlank="true" errorStyle="stop" operator="between" showDropDown="false" showErrorMessage="false" showInputMessage="false" sqref="D18:D22" type="list">
      <formula1>"Mostly Ito the tool,Mixed,Mostly unrelated (people,other brands)"</formula1>
      <formula2>0</formula2>
    </dataValidation>
    <dataValidation allowBlank="true" errorStyle="stop" operator="between" showDropDown="false" showErrorMessage="false" showInputMessage="false" sqref="B28:B37" type="list">
      <formula1>"Listicle,Reddit,Hacker News,Newsletter,Directory,Podcast,Other"</formula1>
      <formula2>0</formula2>
    </dataValidation>
    <dataValidation allowBlank="true" errorStyle="stop" operator="between" showDropDown="false" showErrorMessage="false" showInputMessage="false" sqref="C28:C37" type="list">
      <formula1>"Positive,Neutral,Negative"</formula1>
      <formula2>0</formula2>
    </dataValidation>
    <dataValidation allowBlank="true" errorStyle="stop" operator="between" showDropDown="false" showErrorMessage="false" showInputMessage="false" sqref="D28:D37" type="list">
      <formula1>"Yes,No"</formula1>
      <formula2>0</formula2>
    </dataValidation>
    <dataValidation allowBlank="true" errorStyle="stop" operator="between" showDropDown="false" showErrorMessage="false" showInputMessage="false" sqref="B42:B48" type="list">
      <formula1>"Done,Missing,Not checked"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26"/>
    <col collapsed="false" customWidth="true" hidden="false" outlineLevel="0" max="4" min="4" style="1" width="12"/>
    <col collapsed="false" customWidth="true" hidden="false" outlineLevel="0" max="5" min="5" style="1" width="28"/>
    <col collapsed="false" customWidth="true" hidden="false" outlineLevel="0" max="8" min="6" style="1" width="12"/>
    <col collapsed="false" customWidth="true" hidden="false" outlineLevel="0" max="9" min="9" style="1" width="14"/>
    <col collapsed="false" customWidth="true" hidden="false" outlineLevel="0" max="11" min="10" style="1" width="42"/>
    <col collapsed="false" customWidth="true" hidden="false" outlineLevel="0" max="13" min="12" style="1" width="10"/>
    <col collapsed="false" customWidth="true" hidden="false" outlineLevel="0" max="14" min="14" style="1" width="12"/>
    <col collapsed="false" customWidth="true" hidden="false" outlineLevel="0" max="15" min="15" style="1" width="22"/>
  </cols>
  <sheetData>
    <row r="1" customFormat="false" ht="17.25" hidden="false" customHeight="true" outlineLevel="0" collapsed="false">
      <c r="A1" s="2" t="s">
        <v>527</v>
      </c>
    </row>
    <row r="2" customFormat="false" ht="15" hidden="false" customHeight="true" outlineLevel="0" collapsed="false">
      <c r="A2" s="3" t="s">
        <v>528</v>
      </c>
    </row>
    <row r="4" customFormat="false" ht="31.5" hidden="false" customHeight="true" outlineLevel="0" collapsed="false">
      <c r="A4" s="12" t="s">
        <v>529</v>
      </c>
      <c r="B4" s="12" t="s">
        <v>510</v>
      </c>
      <c r="C4" s="12" t="s">
        <v>530</v>
      </c>
      <c r="D4" s="12" t="s">
        <v>531</v>
      </c>
      <c r="E4" s="12" t="s">
        <v>532</v>
      </c>
      <c r="F4" s="12" t="s">
        <v>533</v>
      </c>
      <c r="G4" s="12" t="s">
        <v>534</v>
      </c>
      <c r="H4" s="12" t="s">
        <v>535</v>
      </c>
      <c r="I4" s="12" t="s">
        <v>536</v>
      </c>
      <c r="J4" s="12" t="s">
        <v>537</v>
      </c>
      <c r="K4" s="12" t="s">
        <v>538</v>
      </c>
      <c r="L4" s="12" t="s">
        <v>539</v>
      </c>
      <c r="M4" s="12" t="s">
        <v>540</v>
      </c>
      <c r="N4" s="12" t="s">
        <v>541</v>
      </c>
      <c r="O4" s="12" t="s">
        <v>542</v>
      </c>
    </row>
    <row r="5" customFormat="false" ht="32.25" hidden="false" customHeight="true" outlineLevel="0" collapsed="false">
      <c r="A5" s="16"/>
      <c r="B5" s="16" t="s">
        <v>514</v>
      </c>
      <c r="C5" s="16" t="s">
        <v>543</v>
      </c>
      <c r="D5" s="16" t="s">
        <v>263</v>
      </c>
      <c r="E5" s="16" t="s">
        <v>544</v>
      </c>
      <c r="F5" s="16" t="s">
        <v>263</v>
      </c>
      <c r="G5" s="16" t="s">
        <v>263</v>
      </c>
      <c r="H5" s="16" t="s">
        <v>263</v>
      </c>
      <c r="I5" s="16" t="s">
        <v>438</v>
      </c>
      <c r="J5" s="16" t="s">
        <v>545</v>
      </c>
      <c r="K5" s="16" t="s">
        <v>546</v>
      </c>
      <c r="L5" s="16" t="s">
        <v>547</v>
      </c>
      <c r="M5" s="16" t="s">
        <v>547</v>
      </c>
      <c r="N5" s="16" t="s">
        <v>440</v>
      </c>
      <c r="O5" s="16" t="s">
        <v>548</v>
      </c>
    </row>
    <row r="6" customFormat="false" ht="48" hidden="false" customHeight="true" outlineLevel="0" collapsed="false">
      <c r="A6" s="15" t="s">
        <v>416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1" t="str">
        <f aca="false">IFERROR(((L6="High")*3+(L6="Medium")*2+(L6="Low")*1)/((M6="High")*3+(M6="Medium")*2+(M6="Low")*1),"")</f>
        <v/>
      </c>
      <c r="O6" s="18"/>
    </row>
    <row r="7" customFormat="false" ht="48" hidden="false" customHeight="true" outlineLevel="0" collapsed="false">
      <c r="A7" s="15" t="s">
        <v>422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1" t="str">
        <f aca="false">IFERROR(((L7="High")*3+(L7="Medium")*2+(L7="Low")*1)/((M7="High")*3+(M7="Medium")*2+(M7="Low")*1),"")</f>
        <v/>
      </c>
      <c r="O7" s="18"/>
    </row>
    <row r="8" customFormat="false" ht="48" hidden="false" customHeight="true" outlineLevel="0" collapsed="false">
      <c r="A8" s="15" t="s">
        <v>549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31" t="str">
        <f aca="false">IFERROR(((L8="High")*3+(L8="Medium")*2+(L8="Low")*1)/((M8="High")*3+(M8="Medium")*2+(M8="Low")*1),"")</f>
        <v/>
      </c>
      <c r="O8" s="18"/>
    </row>
    <row r="9" customFormat="false" ht="48" hidden="false" customHeight="true" outlineLevel="0" collapsed="false">
      <c r="A9" s="15" t="s">
        <v>550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31" t="str">
        <f aca="false">IFERROR(((L9="High")*3+(L9="Medium")*2+(L9="Low")*1)/((M9="High")*3+(M9="Medium")*2+(M9="Low")*1),"")</f>
        <v/>
      </c>
      <c r="O9" s="18"/>
    </row>
    <row r="10" customFormat="false" ht="48" hidden="false" customHeight="true" outlineLevel="0" collapsed="false">
      <c r="A10" s="15" t="s">
        <v>551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1" t="str">
        <f aca="false">IFERROR(((L10="High")*3+(L10="Medium")*2+(L10="Low")*1)/((M10="High")*3+(M10="Medium")*2+(M10="Low")*1),"")</f>
        <v/>
      </c>
      <c r="O10" s="18"/>
    </row>
    <row r="11" customFormat="false" ht="48" hidden="false" customHeight="true" outlineLevel="0" collapsed="false">
      <c r="A11" s="15" t="s">
        <v>552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1" t="str">
        <f aca="false">IFERROR(((L11="High")*3+(L11="Medium")*2+(L11="Low")*1)/((M11="High")*3+(M11="Medium")*2+(M11="Low")*1),"")</f>
        <v/>
      </c>
      <c r="O11" s="18"/>
    </row>
    <row r="13" customFormat="false" ht="15" hidden="false" customHeight="true" outlineLevel="0" collapsed="false">
      <c r="A13" s="19" t="s">
        <v>553</v>
      </c>
      <c r="C13" s="14" t="str">
        <f aca="false">IF(COUNT(N6:N11)=0,"Rate impact and effort first.",INDEX(A6:A11,MATCH(MAX(N6:N11),N6:N11,0))&amp;": "&amp;INDEX(K6:K11,MATCH(MAX(N6:N11),N6:N11,0)))</f>
        <v>Rate impact and effort first.</v>
      </c>
    </row>
    <row r="14" customFormat="false" ht="15" hidden="false" customHeight="true" outlineLevel="0" collapsed="false">
      <c r="A14" s="3" t="s">
        <v>554</v>
      </c>
    </row>
  </sheetData>
  <dataValidations count="3">
    <dataValidation allowBlank="true" errorStyle="stop" operator="between" showDropDown="false" showErrorMessage="false" showInputMessage="false" sqref="D6:D11" type="list">
      <formula1>"Yes,No"</formula1>
      <formula2>0</formula2>
    </dataValidation>
    <dataValidation allowBlank="true" errorStyle="stop" operator="between" showDropDown="false" showErrorMessage="false" showInputMessage="false" sqref="F6:H11" type="list">
      <formula1>"Yes,No"</formula1>
      <formula2>0</formula2>
    </dataValidation>
    <dataValidation allowBlank="true" errorStyle="stop" operator="between" showDropDown="false" showErrorMessage="false" showInputMessage="false" sqref="L6:M11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8"/>
    <col collapsed="false" customWidth="true" hidden="false" outlineLevel="0" max="3" min="3" style="1" width="16"/>
    <col collapsed="false" customWidth="true" hidden="false" outlineLevel="0" max="4" min="4" style="1" width="18"/>
    <col collapsed="false" customWidth="true" hidden="false" outlineLevel="0" max="5" min="5" style="1" width="20"/>
    <col collapsed="false" customWidth="true" hidden="false" outlineLevel="0" max="6" min="6" style="1" width="18"/>
    <col collapsed="false" customWidth="true" hidden="false" outlineLevel="0" max="7" min="7" style="1" width="16"/>
    <col collapsed="false" customWidth="true" hidden="false" outlineLevel="0" max="8" min="8" style="1" width="26"/>
    <col collapsed="false" customWidth="true" hidden="false" outlineLevel="0" max="9" min="9" style="1" width="40"/>
  </cols>
  <sheetData>
    <row r="1" customFormat="false" ht="17.25" hidden="false" customHeight="true" outlineLevel="0" collapsed="false">
      <c r="A1" s="2" t="s">
        <v>44</v>
      </c>
    </row>
    <row r="2" customFormat="false" ht="15" hidden="false" customHeight="true" outlineLevel="0" collapsed="false">
      <c r="A2" s="3" t="s">
        <v>555</v>
      </c>
    </row>
    <row r="3" customFormat="false" ht="15" hidden="false" customHeight="true" outlineLevel="0" collapsed="false">
      <c r="A3" s="19" t="s">
        <v>556</v>
      </c>
      <c r="B3" s="32"/>
      <c r="C3" s="3" t="s">
        <v>557</v>
      </c>
    </row>
    <row r="5" customFormat="false" ht="31.5" hidden="false" customHeight="true" outlineLevel="0" collapsed="false">
      <c r="A5" s="12" t="s">
        <v>240</v>
      </c>
      <c r="B5" s="12" t="s">
        <v>558</v>
      </c>
      <c r="C5" s="12" t="s">
        <v>559</v>
      </c>
      <c r="D5" s="12" t="s">
        <v>560</v>
      </c>
      <c r="E5" s="12" t="s">
        <v>561</v>
      </c>
      <c r="F5" s="12" t="s">
        <v>562</v>
      </c>
      <c r="G5" s="12" t="s">
        <v>563</v>
      </c>
      <c r="H5" s="12" t="s">
        <v>564</v>
      </c>
      <c r="I5" s="12" t="s">
        <v>565</v>
      </c>
    </row>
    <row r="6" customFormat="false" ht="30" hidden="false" customHeight="true" outlineLevel="0" collapsed="false">
      <c r="A6" s="15" t="s">
        <v>243</v>
      </c>
      <c r="B6" s="33" t="n">
        <v>23300</v>
      </c>
      <c r="C6" s="33" t="n">
        <v>320</v>
      </c>
      <c r="D6" s="34" t="n">
        <v>0.89</v>
      </c>
      <c r="E6" s="33" t="n">
        <v>2600</v>
      </c>
      <c r="F6" s="20" t="n">
        <f aca="false">IF(OR(NOT(ISNUMBER(E6)),NOT(ISNUMBER(B6))),"",E6/B6)</f>
        <v>0.111587982832618</v>
      </c>
      <c r="G6" s="20" t="n">
        <f aca="false">IF(NOT(ISNUMBER(D6)),"",1-D6)</f>
        <v>0.11</v>
      </c>
      <c r="H6" s="7" t="str">
        <f aca="false">IF(OR(F6="",G6=""),"n/a",IF(ABS(F6-G6)&gt;0.03,"Re-check in Semrush","OK"))</f>
        <v>OK</v>
      </c>
      <c r="I6" s="7" t="s">
        <v>566</v>
      </c>
    </row>
    <row r="7" customFormat="false" ht="30" hidden="false" customHeight="true" outlineLevel="0" collapsed="false">
      <c r="A7" s="15" t="s">
        <v>244</v>
      </c>
      <c r="B7" s="33" t="n">
        <v>6700</v>
      </c>
      <c r="C7" s="33" t="n">
        <v>147</v>
      </c>
      <c r="D7" s="34" t="n">
        <v>0.69</v>
      </c>
      <c r="E7" s="33" t="n">
        <v>2300</v>
      </c>
      <c r="F7" s="20" t="n">
        <f aca="false">IF(OR(NOT(ISNUMBER(E7)),NOT(ISNUMBER(B7))),"",E7/B7)</f>
        <v>0.343283582089552</v>
      </c>
      <c r="G7" s="20" t="n">
        <f aca="false">IF(NOT(ISNUMBER(D7)),"",1-D7)</f>
        <v>0.31</v>
      </c>
      <c r="H7" s="7" t="str">
        <f aca="false">IF(OR(F7="",G7=""),"n/a",IF(ABS(F7-G7)&gt;0.03,"Re-check in Semrush","OK"))</f>
        <v>Re-check in Semrush</v>
      </c>
      <c r="I7" s="7" t="s">
        <v>567</v>
      </c>
    </row>
    <row r="8" customFormat="false" ht="30" hidden="false" customHeight="true" outlineLevel="0" collapsed="false">
      <c r="A8" s="15" t="s">
        <v>245</v>
      </c>
      <c r="B8" s="33" t="n">
        <v>35200</v>
      </c>
      <c r="C8" s="33" t="n">
        <v>934</v>
      </c>
      <c r="D8" s="34" t="n">
        <v>0.05</v>
      </c>
      <c r="E8" s="33" t="n">
        <v>30900</v>
      </c>
      <c r="F8" s="20" t="n">
        <f aca="false">IF(OR(NOT(ISNUMBER(E8)),NOT(ISNUMBER(B8))),"",E8/B8)</f>
        <v>0.877840909090909</v>
      </c>
      <c r="G8" s="20" t="n">
        <f aca="false">IF(NOT(ISNUMBER(D8)),"",1-D8)</f>
        <v>0.95</v>
      </c>
      <c r="H8" s="7" t="str">
        <f aca="false">IF(OR(F8="",G8=""),"n/a",IF(ABS(F8-G8)&gt;0.03,"Re-check in Semrush","OK"))</f>
        <v>Re-check in Semrush</v>
      </c>
      <c r="I8" s="7" t="s">
        <v>568</v>
      </c>
    </row>
    <row r="9" customFormat="false" ht="30" hidden="false" customHeight="true" outlineLevel="0" collapsed="false">
      <c r="A9" s="15" t="s">
        <v>246</v>
      </c>
      <c r="B9" s="33" t="n">
        <v>1100</v>
      </c>
      <c r="C9" s="33" t="n">
        <v>94</v>
      </c>
      <c r="D9" s="34"/>
      <c r="E9" s="33"/>
      <c r="F9" s="20" t="str">
        <f aca="false">IF(OR(NOT(ISNUMBER(E9)),NOT(ISNUMBER(B9))),"",E9/B9)</f>
        <v/>
      </c>
      <c r="G9" s="20" t="str">
        <f aca="false">IF(NOT(ISNUMBER(D9)),"",1-D9)</f>
        <v/>
      </c>
      <c r="H9" s="7" t="str">
        <f aca="false">IF(OR(F9="",G9=""),"n/a",IF(ABS(F9-G9)&gt;0.03,"Re-check in Semrush","OK"))</f>
        <v>n/a</v>
      </c>
      <c r="I9" s="7" t="s">
        <v>569</v>
      </c>
    </row>
    <row r="10" customFormat="false" ht="30" hidden="false" customHeight="true" outlineLevel="0" collapsed="false">
      <c r="A10" s="15" t="s">
        <v>570</v>
      </c>
      <c r="B10" s="33" t="n">
        <v>4400</v>
      </c>
      <c r="C10" s="33" t="n">
        <v>411</v>
      </c>
      <c r="D10" s="34" t="n">
        <v>0.85</v>
      </c>
      <c r="E10" s="33" t="n">
        <v>700</v>
      </c>
      <c r="F10" s="20" t="n">
        <f aca="false">IF(OR(NOT(ISNUMBER(E10)),NOT(ISNUMBER(B10))),"",E10/B10)</f>
        <v>0.159090909090909</v>
      </c>
      <c r="G10" s="20" t="n">
        <f aca="false">IF(NOT(ISNUMBER(D10)),"",1-D10)</f>
        <v>0.15</v>
      </c>
      <c r="H10" s="7" t="str">
        <f aca="false">IF(OR(F10="",G10=""),"n/a",IF(ABS(F10-G10)&gt;0.03,"Re-check in Semrush","OK"))</f>
        <v>OK</v>
      </c>
      <c r="I10" s="7" t="s">
        <v>571</v>
      </c>
    </row>
    <row r="12" customFormat="false" ht="15" hidden="false" customHeight="true" outlineLevel="0" collapsed="false">
      <c r="A12" s="3" t="s">
        <v>572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52"/>
    <col collapsed="false" customWidth="true" hidden="false" outlineLevel="0" max="3" min="3" style="1" width="30"/>
    <col collapsed="false" customWidth="true" hidden="false" outlineLevel="0" max="4" min="4" style="1" width="44"/>
    <col collapsed="false" customWidth="true" hidden="false" outlineLevel="0" max="5" min="5" style="1" width="16"/>
  </cols>
  <sheetData>
    <row r="1" customFormat="false" ht="17.25" hidden="false" customHeight="true" outlineLevel="0" collapsed="false">
      <c r="A1" s="2" t="s">
        <v>48</v>
      </c>
    </row>
    <row r="2" customFormat="false" ht="15" hidden="false" customHeight="true" outlineLevel="0" collapsed="false">
      <c r="A2" s="3" t="s">
        <v>573</v>
      </c>
    </row>
    <row r="4" customFormat="false" ht="31.5" hidden="false" customHeight="true" outlineLevel="0" collapsed="false">
      <c r="A4" s="12" t="s">
        <v>574</v>
      </c>
      <c r="B4" s="12" t="s">
        <v>575</v>
      </c>
      <c r="C4" s="12" t="s">
        <v>576</v>
      </c>
      <c r="D4" s="12" t="s">
        <v>577</v>
      </c>
      <c r="E4" s="12" t="s">
        <v>578</v>
      </c>
    </row>
    <row r="5" customFormat="false" ht="31.5" hidden="false" customHeight="true" outlineLevel="0" collapsed="false">
      <c r="A5" s="35" t="s">
        <v>579</v>
      </c>
      <c r="B5" s="7" t="s">
        <v>580</v>
      </c>
      <c r="C5" s="7" t="s">
        <v>44</v>
      </c>
      <c r="D5" s="17" t="str">
        <f aca="false">IF('Competitor Snapshot'!B3="","",TEXT('Competitor Snapshot'!B3,"MMMM YYYY"))</f>
        <v/>
      </c>
      <c r="E5" s="18"/>
    </row>
    <row r="6" customFormat="false" ht="31.5" hidden="false" customHeight="true" outlineLevel="0" collapsed="false">
      <c r="A6" s="35" t="s">
        <v>579</v>
      </c>
      <c r="B6" s="7" t="s">
        <v>581</v>
      </c>
      <c r="C6" s="7" t="s">
        <v>28</v>
      </c>
      <c r="D6" s="17" t="str">
        <f aca="false">IF(Indexation!D10=0,"",Indexation!C12)</f>
        <v/>
      </c>
      <c r="E6" s="18"/>
    </row>
    <row r="7" customFormat="false" ht="31.5" hidden="false" customHeight="true" outlineLevel="0" collapsed="false">
      <c r="A7" s="35" t="s">
        <v>582</v>
      </c>
      <c r="B7" s="7" t="s">
        <v>583</v>
      </c>
      <c r="C7" s="7" t="s">
        <v>25</v>
      </c>
      <c r="D7" s="17" t="n">
        <f aca="false">IF('AI Summary'!B10="","",'AI Summary'!B10)</f>
        <v>0</v>
      </c>
      <c r="E7" s="18"/>
    </row>
    <row r="8" customFormat="false" ht="31.5" hidden="false" customHeight="true" outlineLevel="0" collapsed="false">
      <c r="A8" s="35" t="s">
        <v>582</v>
      </c>
      <c r="B8" s="7" t="s">
        <v>584</v>
      </c>
      <c r="C8" s="7" t="s">
        <v>25</v>
      </c>
      <c r="D8" s="17" t="str">
        <f aca="false">"ChatGPT, Perplexity, Google AI"</f>
        <v>ChatGPT, Perplexity, Google AI</v>
      </c>
      <c r="E8" s="18"/>
    </row>
    <row r="9" customFormat="false" ht="31.5" hidden="false" customHeight="true" outlineLevel="0" collapsed="false">
      <c r="A9" s="35" t="s">
        <v>582</v>
      </c>
      <c r="B9" s="7" t="s">
        <v>585</v>
      </c>
      <c r="C9" s="7" t="s">
        <v>25</v>
      </c>
      <c r="D9" s="17" t="str">
        <f aca="false">'AI Summary'!B3</f>
        <v>Not enough data yet. Fill in the AI Grid.</v>
      </c>
      <c r="E9" s="18"/>
    </row>
    <row r="10" customFormat="false" ht="31.5" hidden="false" customHeight="true" outlineLevel="0" collapsed="false">
      <c r="A10" s="35" t="s">
        <v>582</v>
      </c>
      <c r="B10" s="7" t="s">
        <v>586</v>
      </c>
      <c r="C10" s="7" t="s">
        <v>22</v>
      </c>
      <c r="D10" s="17" t="str">
        <f aca="false">"Describe from the grid: columns K, L, M"</f>
        <v>Describe from the grid: columns K, L, M</v>
      </c>
      <c r="E10" s="18"/>
    </row>
    <row r="11" customFormat="false" ht="31.5" hidden="false" customHeight="true" outlineLevel="0" collapsed="false">
      <c r="A11" s="35" t="s">
        <v>587</v>
      </c>
      <c r="B11" s="7" t="s">
        <v>588</v>
      </c>
      <c r="C11" s="7" t="s">
        <v>32</v>
      </c>
      <c r="D11" s="17" t="str">
        <f aca="false">IF(Technical!B28="","","www: "&amp;Technical!B28&amp;" / root: "&amp;Technical!B29)</f>
        <v/>
      </c>
      <c r="E11" s="18"/>
    </row>
    <row r="12" customFormat="false" ht="31.5" hidden="false" customHeight="true" outlineLevel="0" collapsed="false">
      <c r="A12" s="35" t="s">
        <v>587</v>
      </c>
      <c r="B12" s="7" t="s">
        <v>589</v>
      </c>
      <c r="C12" s="7" t="s">
        <v>32</v>
      </c>
      <c r="D12" s="17" t="str">
        <f aca="false">Technical!B58</f>
        <v>Complete section A.</v>
      </c>
      <c r="E12" s="18"/>
    </row>
    <row r="13" customFormat="false" ht="31.5" hidden="false" customHeight="true" outlineLevel="0" collapsed="false">
      <c r="A13" s="35" t="s">
        <v>587</v>
      </c>
      <c r="B13" s="7" t="s">
        <v>590</v>
      </c>
      <c r="C13" s="7" t="s">
        <v>32</v>
      </c>
      <c r="D13" s="17" t="str">
        <f aca="false">Technical!B59</f>
        <v>Complete section C.</v>
      </c>
      <c r="E13" s="18"/>
    </row>
    <row r="14" customFormat="false" ht="31.5" hidden="false" customHeight="true" outlineLevel="0" collapsed="false">
      <c r="A14" s="35" t="s">
        <v>587</v>
      </c>
      <c r="B14" s="7" t="s">
        <v>591</v>
      </c>
      <c r="C14" s="7" t="s">
        <v>32</v>
      </c>
      <c r="D14" s="17" t="str">
        <f aca="false">IF(OR(Technical!C51="",Technical!C52=""),"","Homepage schema: "&amp;Technical!C51&amp;" / Blog schema: "&amp;Technical!C52)</f>
        <v/>
      </c>
      <c r="E14" s="18"/>
    </row>
    <row r="15" customFormat="false" ht="31.5" hidden="false" customHeight="true" outlineLevel="0" collapsed="false">
      <c r="A15" s="35" t="s">
        <v>587</v>
      </c>
      <c r="B15" s="7" t="s">
        <v>592</v>
      </c>
      <c r="C15" s="7" t="s">
        <v>32</v>
      </c>
      <c r="D15" s="17" t="str">
        <f aca="false">Technical!B60</f>
        <v>Complete section A.</v>
      </c>
      <c r="E15" s="18"/>
    </row>
    <row r="16" customFormat="false" ht="31.5" hidden="false" customHeight="true" outlineLevel="0" collapsed="false">
      <c r="A16" s="35" t="s">
        <v>593</v>
      </c>
      <c r="B16" s="7" t="s">
        <v>594</v>
      </c>
      <c r="C16" s="7" t="s">
        <v>34</v>
      </c>
      <c r="D16" s="17" t="str">
        <f aca="false">IF(Backlinks!C7="","",Backlinks!C7)</f>
        <v/>
      </c>
      <c r="E16" s="18"/>
    </row>
    <row r="17" customFormat="false" ht="31.5" hidden="false" customHeight="true" outlineLevel="0" collapsed="false">
      <c r="A17" s="35" t="s">
        <v>593</v>
      </c>
      <c r="B17" s="7" t="s">
        <v>595</v>
      </c>
      <c r="C17" s="7" t="s">
        <v>34</v>
      </c>
      <c r="D17" s="17" t="str">
        <f aca="false">IF(Backlinks!C8="","",Backlinks!C8)</f>
        <v/>
      </c>
      <c r="E17" s="18"/>
    </row>
    <row r="18" customFormat="false" ht="31.5" hidden="false" customHeight="true" outlineLevel="0" collapsed="false">
      <c r="A18" s="35" t="s">
        <v>593</v>
      </c>
      <c r="B18" s="7" t="s">
        <v>596</v>
      </c>
      <c r="C18" s="7" t="s">
        <v>34</v>
      </c>
      <c r="D18" s="17" t="str">
        <f aca="false">IF(Backlinks!C9="","",Backlinks!C9)</f>
        <v/>
      </c>
      <c r="E18" s="18"/>
    </row>
    <row r="19" customFormat="false" ht="31.5" hidden="false" customHeight="true" outlineLevel="0" collapsed="false">
      <c r="A19" s="35" t="s">
        <v>593</v>
      </c>
      <c r="B19" s="7" t="s">
        <v>597</v>
      </c>
      <c r="C19" s="7" t="s">
        <v>34</v>
      </c>
      <c r="D19" s="17" t="str">
        <f aca="false">IF(Backlinks!C10="","",Backlinks!C10)</f>
        <v/>
      </c>
      <c r="E19" s="18"/>
    </row>
    <row r="20" customFormat="false" ht="31.5" hidden="false" customHeight="true" outlineLevel="0" collapsed="false">
      <c r="A20" s="35" t="s">
        <v>593</v>
      </c>
      <c r="B20" s="7" t="s">
        <v>598</v>
      </c>
      <c r="C20" s="7" t="s">
        <v>34</v>
      </c>
      <c r="D20" s="17" t="str">
        <f aca="false">IF(Backlinks!B26=0,"",Backlinks!B26)</f>
        <v/>
      </c>
      <c r="E20" s="18"/>
    </row>
    <row r="21" customFormat="false" ht="31.5" hidden="false" customHeight="true" outlineLevel="0" collapsed="false">
      <c r="A21" s="35" t="s">
        <v>599</v>
      </c>
      <c r="B21" s="7" t="s">
        <v>600</v>
      </c>
      <c r="C21" s="7" t="s">
        <v>37</v>
      </c>
      <c r="D21" s="17" t="str">
        <f aca="false">IF('Brand Mentions'!B7="","",'Brand Mentions'!B7)</f>
        <v/>
      </c>
      <c r="E21" s="18"/>
    </row>
    <row r="22" customFormat="false" ht="31.5" hidden="false" customHeight="true" outlineLevel="0" collapsed="false">
      <c r="A22" s="35" t="s">
        <v>599</v>
      </c>
      <c r="B22" s="7" t="s">
        <v>601</v>
      </c>
      <c r="C22" s="7" t="s">
        <v>37</v>
      </c>
      <c r="D22" s="17" t="str">
        <f aca="false">IF(COUNT('Brand Mentions'!B9:B11)=0,"","Greptile "&amp;'Brand Mentions'!B9&amp;" / Cubic "&amp;'Brand Mentions'!B10&amp;" / Qodo "&amp;'Brand Mentions'!B11)</f>
        <v/>
      </c>
      <c r="E22" s="18"/>
    </row>
    <row r="23" customFormat="false" ht="31.5" hidden="false" customHeight="true" outlineLevel="0" collapsed="false">
      <c r="A23" s="35" t="s">
        <v>602</v>
      </c>
      <c r="B23" s="7" t="s">
        <v>603</v>
      </c>
      <c r="C23" s="7" t="s">
        <v>40</v>
      </c>
      <c r="D23" s="17" t="str">
        <f aca="false">IF(Conversion!J8="","",Conversion!J8)</f>
        <v/>
      </c>
      <c r="E23" s="18"/>
    </row>
    <row r="24" customFormat="false" ht="31.5" hidden="false" customHeight="true" outlineLevel="0" collapsed="false">
      <c r="A24" s="35" t="s">
        <v>602</v>
      </c>
      <c r="B24" s="7" t="s">
        <v>604</v>
      </c>
      <c r="C24" s="7" t="s">
        <v>40</v>
      </c>
      <c r="D24" s="17" t="str">
        <f aca="false">Conversion!C13</f>
        <v>Rate impact and effort first.</v>
      </c>
      <c r="E24" s="18"/>
    </row>
    <row r="25" customFormat="false" ht="31.5" hidden="false" customHeight="true" outlineLevel="0" collapsed="false">
      <c r="A25" s="35" t="s">
        <v>605</v>
      </c>
      <c r="B25" s="7" t="s">
        <v>606</v>
      </c>
      <c r="C25" s="7" t="s">
        <v>607</v>
      </c>
      <c r="D25" s="17" t="str">
        <f aca="false">"Pick a CRO tip from Conversion or a trend from the AI Grid"</f>
        <v>Pick a CRO tip from Conversion or a trend from the AI Grid</v>
      </c>
      <c r="E25" s="18"/>
    </row>
    <row r="27" customFormat="false" ht="15" hidden="false" customHeight="true" outlineLevel="0" collapsed="false">
      <c r="A27" s="3" t="s">
        <v>608</v>
      </c>
    </row>
  </sheetData>
  <dataValidations count="1">
    <dataValidation allowBlank="true" errorStyle="stop" operator="between" showDropDown="false" showErrorMessage="false" showInputMessage="false" sqref="E5:E25" type="list">
      <formula1>"Ready,Not yet"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2026-09-24T16:54:36Z</dcterms:created>
  <dc:creator>openpyxl</dc:creator>
  <dc:description/>
  <dc:language>en-US</dc:language>
  <cp:lastModifiedBy/>
  <dcterms:modified xsi:type="dcterms:W3CDTF">2026-10-01T07:32:44Z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